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hmo\Desktop\ParsFreelancer\"/>
    </mc:Choice>
  </mc:AlternateContent>
  <xr:revisionPtr revIDLastSave="0" documentId="13_ncr:1_{33AC98B0-C847-4EF3-A8AF-7F9E6329DB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werball formula " sheetId="2" r:id="rId1"/>
  </sheets>
  <calcPr calcId="181029"/>
</workbook>
</file>

<file path=xl/calcChain.xml><?xml version="1.0" encoding="utf-8"?>
<calcChain xmlns="http://schemas.openxmlformats.org/spreadsheetml/2006/main">
  <c r="I3" i="2" l="1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AZ43" i="2" l="1"/>
  <c r="AZ42" i="2"/>
  <c r="AZ41" i="2"/>
  <c r="AZ40" i="2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19" i="2"/>
  <c r="AZ20" i="2"/>
  <c r="AZ21" i="2"/>
  <c r="AZ23" i="2"/>
  <c r="AZ22" i="2"/>
  <c r="AZ18" i="2"/>
  <c r="AZ17" i="2"/>
  <c r="AZ16" i="2"/>
  <c r="AZ15" i="2"/>
  <c r="AZ14" i="2"/>
  <c r="AZ13" i="2"/>
  <c r="AZ12" i="2"/>
  <c r="AZ11" i="2"/>
  <c r="AZ10" i="2"/>
  <c r="AZ9" i="2"/>
  <c r="AZ8" i="2"/>
  <c r="AZ7" i="2"/>
  <c r="AZ6" i="2"/>
  <c r="AZ5" i="2"/>
  <c r="AZ4" i="2"/>
  <c r="AV3" i="2" l="1"/>
  <c r="AV4" i="2" s="1"/>
  <c r="AV5" i="2" s="1"/>
  <c r="AV6" i="2" s="1"/>
  <c r="AV7" i="2" s="1"/>
  <c r="AV8" i="2" s="1"/>
  <c r="AV9" i="2" s="1"/>
  <c r="AV10" i="2" s="1"/>
  <c r="AV11" i="2" s="1"/>
  <c r="AV12" i="2" s="1"/>
  <c r="AV13" i="2" s="1"/>
  <c r="AV14" i="2" s="1"/>
  <c r="AV15" i="2" s="1"/>
  <c r="AV16" i="2" s="1"/>
  <c r="AV17" i="2" s="1"/>
  <c r="AV18" i="2" s="1"/>
  <c r="AV19" i="2" s="1"/>
  <c r="AV20" i="2" s="1"/>
  <c r="AV21" i="2" s="1"/>
  <c r="AV22" i="2" s="1"/>
  <c r="AV23" i="2" s="1"/>
  <c r="AV24" i="2" s="1"/>
  <c r="AV25" i="2" s="1"/>
  <c r="AV26" i="2" s="1"/>
  <c r="AV27" i="2" s="1"/>
  <c r="AV28" i="2" s="1"/>
  <c r="AV29" i="2" s="1"/>
  <c r="AV30" i="2" s="1"/>
  <c r="AV31" i="2" s="1"/>
  <c r="AV32" i="2" s="1"/>
  <c r="AV33" i="2" s="1"/>
  <c r="AV34" i="2" s="1"/>
  <c r="AV35" i="2" s="1"/>
  <c r="AV36" i="2" s="1"/>
  <c r="AV37" i="2" s="1"/>
  <c r="AV38" i="2" s="1"/>
  <c r="AV39" i="2" s="1"/>
  <c r="AV40" i="2" s="1"/>
  <c r="AV41" i="2" s="1"/>
  <c r="AV42" i="2" s="1"/>
  <c r="AV43" i="2" s="1"/>
  <c r="AV44" i="2" s="1"/>
  <c r="AV45" i="2" s="1"/>
  <c r="AV46" i="2" s="1"/>
  <c r="AV47" i="2" s="1"/>
  <c r="AV48" i="2" s="1"/>
  <c r="AV49" i="2" s="1"/>
  <c r="AV50" i="2" s="1"/>
  <c r="AV51" i="2" s="1"/>
  <c r="AV52" i="2" s="1"/>
  <c r="AV53" i="2" s="1"/>
  <c r="AU3" i="2"/>
  <c r="AU4" i="2" s="1"/>
  <c r="AU5" i="2" s="1"/>
  <c r="AU6" i="2" s="1"/>
  <c r="AU7" i="2" s="1"/>
  <c r="AU8" i="2" s="1"/>
  <c r="AU9" i="2" s="1"/>
  <c r="AU10" i="2" s="1"/>
  <c r="AU11" i="2" s="1"/>
  <c r="AU12" i="2" s="1"/>
  <c r="AU13" i="2" s="1"/>
  <c r="AU14" i="2" s="1"/>
  <c r="AU15" i="2" s="1"/>
  <c r="AU16" i="2" s="1"/>
  <c r="AU17" i="2" s="1"/>
  <c r="AU18" i="2" s="1"/>
  <c r="AU19" i="2" s="1"/>
  <c r="AU20" i="2" s="1"/>
  <c r="AU21" i="2" s="1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T3" i="2"/>
  <c r="AT4" i="2" s="1"/>
  <c r="AT5" i="2" s="1"/>
  <c r="AT6" i="2" s="1"/>
  <c r="AT7" i="2" s="1"/>
  <c r="AT8" i="2" s="1"/>
  <c r="AT9" i="2" s="1"/>
  <c r="AT10" i="2" s="1"/>
  <c r="AT11" i="2" s="1"/>
  <c r="AT12" i="2" s="1"/>
  <c r="AT13" i="2" s="1"/>
  <c r="AT14" i="2" s="1"/>
  <c r="AT15" i="2" s="1"/>
  <c r="AT16" i="2" s="1"/>
  <c r="AT17" i="2" s="1"/>
  <c r="AT18" i="2" s="1"/>
  <c r="AT19" i="2" s="1"/>
  <c r="AT20" i="2" s="1"/>
  <c r="AT21" i="2" s="1"/>
  <c r="AT22" i="2" s="1"/>
  <c r="AT23" i="2" s="1"/>
  <c r="AT24" i="2" s="1"/>
  <c r="AT25" i="2" s="1"/>
  <c r="AT26" i="2" s="1"/>
  <c r="AT27" i="2" s="1"/>
  <c r="AT28" i="2" s="1"/>
  <c r="AT29" i="2" s="1"/>
  <c r="AT30" i="2" s="1"/>
  <c r="AT31" i="2" s="1"/>
  <c r="AT32" i="2" s="1"/>
  <c r="AT33" i="2" s="1"/>
  <c r="AT34" i="2" s="1"/>
  <c r="AT35" i="2" s="1"/>
  <c r="AT36" i="2" s="1"/>
  <c r="AT37" i="2" s="1"/>
  <c r="AT38" i="2" s="1"/>
  <c r="AT39" i="2" s="1"/>
  <c r="AT40" i="2" s="1"/>
  <c r="AT41" i="2" s="1"/>
  <c r="AT42" i="2" s="1"/>
  <c r="AT43" i="2" s="1"/>
  <c r="AT44" i="2" s="1"/>
  <c r="AT45" i="2" s="1"/>
  <c r="AT46" i="2" s="1"/>
  <c r="AT47" i="2" s="1"/>
  <c r="AT48" i="2" s="1"/>
  <c r="AT49" i="2" s="1"/>
  <c r="AT50" i="2" s="1"/>
  <c r="AT51" i="2" s="1"/>
  <c r="AT52" i="2" s="1"/>
  <c r="AT53" i="2" s="1"/>
  <c r="AS3" i="2"/>
  <c r="AS4" i="2" s="1"/>
  <c r="AS5" i="2" s="1"/>
  <c r="AS6" i="2" s="1"/>
  <c r="AS7" i="2" s="1"/>
  <c r="AS8" i="2" s="1"/>
  <c r="AS9" i="2" s="1"/>
  <c r="AS10" i="2" s="1"/>
  <c r="AS11" i="2" s="1"/>
  <c r="AS12" i="2" s="1"/>
  <c r="AS13" i="2" s="1"/>
  <c r="AS14" i="2" s="1"/>
  <c r="AS15" i="2" s="1"/>
  <c r="AS16" i="2" s="1"/>
  <c r="AS17" i="2" s="1"/>
  <c r="AS18" i="2" s="1"/>
  <c r="AS19" i="2" s="1"/>
  <c r="AS20" i="2" s="1"/>
  <c r="AS21" i="2" s="1"/>
  <c r="AS22" i="2" s="1"/>
  <c r="AS23" i="2" s="1"/>
  <c r="AS24" i="2" s="1"/>
  <c r="AS25" i="2" s="1"/>
  <c r="AS26" i="2" s="1"/>
  <c r="AS27" i="2" s="1"/>
  <c r="AS28" i="2" s="1"/>
  <c r="AS29" i="2" s="1"/>
  <c r="AS30" i="2" s="1"/>
  <c r="AS31" i="2" s="1"/>
  <c r="AS32" i="2" s="1"/>
  <c r="AS33" i="2" s="1"/>
  <c r="AS34" i="2" s="1"/>
  <c r="AS35" i="2" s="1"/>
  <c r="AS36" i="2" s="1"/>
  <c r="AS37" i="2" s="1"/>
  <c r="AS38" i="2" s="1"/>
  <c r="AS39" i="2" s="1"/>
  <c r="AS40" i="2" s="1"/>
  <c r="AS41" i="2" s="1"/>
  <c r="AS42" i="2" s="1"/>
  <c r="AS43" i="2" s="1"/>
  <c r="AS44" i="2" s="1"/>
  <c r="AS45" i="2" s="1"/>
  <c r="AS46" i="2" s="1"/>
  <c r="AS47" i="2" s="1"/>
  <c r="AS48" i="2" s="1"/>
  <c r="AS49" i="2" s="1"/>
  <c r="AS50" i="2" s="1"/>
  <c r="AS51" i="2" s="1"/>
  <c r="AS52" i="2" s="1"/>
  <c r="AS53" i="2" s="1"/>
  <c r="AR3" i="2"/>
  <c r="AR4" i="2" s="1"/>
  <c r="AR5" i="2" s="1"/>
  <c r="AR6" i="2" s="1"/>
  <c r="AR7" i="2" s="1"/>
  <c r="AR8" i="2" s="1"/>
  <c r="AR9" i="2" s="1"/>
  <c r="AR10" i="2" s="1"/>
  <c r="AR11" i="2" s="1"/>
  <c r="AR12" i="2" s="1"/>
  <c r="AR13" i="2" s="1"/>
  <c r="AR14" i="2" s="1"/>
  <c r="AR15" i="2" s="1"/>
  <c r="AR16" i="2" s="1"/>
  <c r="AR17" i="2" s="1"/>
  <c r="AR18" i="2" s="1"/>
  <c r="AR19" i="2" s="1"/>
  <c r="AR20" i="2" s="1"/>
  <c r="AR21" i="2" s="1"/>
  <c r="AR22" i="2" s="1"/>
  <c r="AR23" i="2" s="1"/>
  <c r="AR24" i="2" s="1"/>
  <c r="AR25" i="2" s="1"/>
  <c r="AR26" i="2" s="1"/>
  <c r="AR27" i="2" s="1"/>
  <c r="AR28" i="2" s="1"/>
  <c r="AR29" i="2" s="1"/>
  <c r="AR30" i="2" s="1"/>
  <c r="AR31" i="2" s="1"/>
  <c r="AR32" i="2" s="1"/>
  <c r="AR33" i="2" s="1"/>
  <c r="AR34" i="2" s="1"/>
  <c r="AR35" i="2" s="1"/>
  <c r="AR36" i="2" s="1"/>
  <c r="AR37" i="2" s="1"/>
  <c r="AR38" i="2" s="1"/>
  <c r="AR39" i="2" s="1"/>
  <c r="AR40" i="2" s="1"/>
  <c r="AR41" i="2" s="1"/>
  <c r="AR42" i="2" s="1"/>
  <c r="AR43" i="2" s="1"/>
  <c r="AR44" i="2" s="1"/>
  <c r="AR45" i="2" s="1"/>
  <c r="AR46" i="2" s="1"/>
  <c r="AR47" i="2" s="1"/>
  <c r="AR48" i="2" s="1"/>
  <c r="AR49" i="2" s="1"/>
  <c r="AR50" i="2" s="1"/>
  <c r="AR51" i="2" s="1"/>
  <c r="AR52" i="2" s="1"/>
  <c r="AR53" i="2" s="1"/>
  <c r="AQ3" i="2"/>
  <c r="AQ4" i="2" s="1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Q50" i="2" s="1"/>
  <c r="AQ51" i="2" s="1"/>
  <c r="AQ52" i="2" s="1"/>
  <c r="AQ53" i="2" s="1"/>
  <c r="AP3" i="2"/>
  <c r="AP4" i="2" s="1"/>
  <c r="AP5" i="2" s="1"/>
  <c r="AP6" i="2" s="1"/>
  <c r="AP7" i="2" s="1"/>
  <c r="AP8" i="2" s="1"/>
  <c r="AP9" i="2" s="1"/>
  <c r="AP10" i="2" s="1"/>
  <c r="AP11" i="2" s="1"/>
  <c r="AP12" i="2" s="1"/>
  <c r="AP13" i="2" s="1"/>
  <c r="AP14" i="2" s="1"/>
  <c r="AP15" i="2" s="1"/>
  <c r="AP16" i="2" s="1"/>
  <c r="AP17" i="2" s="1"/>
  <c r="AP18" i="2" s="1"/>
  <c r="AP19" i="2" s="1"/>
  <c r="AP20" i="2" s="1"/>
  <c r="AP21" i="2" s="1"/>
  <c r="AP22" i="2" s="1"/>
  <c r="AP23" i="2" s="1"/>
  <c r="AP24" i="2" s="1"/>
  <c r="AP25" i="2" s="1"/>
  <c r="AP26" i="2" s="1"/>
  <c r="AP27" i="2" s="1"/>
  <c r="AP28" i="2" s="1"/>
  <c r="AP29" i="2" s="1"/>
  <c r="AP30" i="2" s="1"/>
  <c r="AP31" i="2" s="1"/>
  <c r="AP32" i="2" s="1"/>
  <c r="AP33" i="2" s="1"/>
  <c r="AP34" i="2" s="1"/>
  <c r="AP35" i="2" s="1"/>
  <c r="AP36" i="2" s="1"/>
  <c r="AP37" i="2" s="1"/>
  <c r="AP38" i="2" s="1"/>
  <c r="AP39" i="2" s="1"/>
  <c r="AP40" i="2" s="1"/>
  <c r="AP41" i="2" s="1"/>
  <c r="AP42" i="2" s="1"/>
  <c r="AP43" i="2" s="1"/>
  <c r="AP44" i="2" s="1"/>
  <c r="AP45" i="2" s="1"/>
  <c r="AP46" i="2" s="1"/>
  <c r="AP47" i="2" s="1"/>
  <c r="AP48" i="2" s="1"/>
  <c r="AP49" i="2" s="1"/>
  <c r="AP50" i="2" s="1"/>
  <c r="AP51" i="2" s="1"/>
  <c r="AP52" i="2" s="1"/>
  <c r="AP53" i="2" s="1"/>
  <c r="AO3" i="2"/>
  <c r="AO4" i="2" s="1"/>
  <c r="AO5" i="2" s="1"/>
  <c r="AO6" i="2" s="1"/>
  <c r="AO7" i="2" s="1"/>
  <c r="AO8" i="2" s="1"/>
  <c r="AO9" i="2" s="1"/>
  <c r="AO10" i="2" s="1"/>
  <c r="AO11" i="2" s="1"/>
  <c r="AO12" i="2" s="1"/>
  <c r="AO13" i="2" s="1"/>
  <c r="AO14" i="2" s="1"/>
  <c r="AO15" i="2" s="1"/>
  <c r="AO16" i="2" s="1"/>
  <c r="AO17" i="2" s="1"/>
  <c r="AO18" i="2" s="1"/>
  <c r="AO19" i="2" s="1"/>
  <c r="AO20" i="2" s="1"/>
  <c r="AO21" i="2" s="1"/>
  <c r="AO22" i="2" s="1"/>
  <c r="AO23" i="2" s="1"/>
  <c r="AO24" i="2" s="1"/>
  <c r="AO25" i="2" s="1"/>
  <c r="AO26" i="2" s="1"/>
  <c r="AO27" i="2" s="1"/>
  <c r="AO28" i="2" s="1"/>
  <c r="AO29" i="2" s="1"/>
  <c r="AO30" i="2" s="1"/>
  <c r="AO31" i="2" s="1"/>
  <c r="AO32" i="2" s="1"/>
  <c r="AO33" i="2" s="1"/>
  <c r="AO34" i="2" s="1"/>
  <c r="AO35" i="2" s="1"/>
  <c r="AO36" i="2" s="1"/>
  <c r="AO37" i="2" s="1"/>
  <c r="AO38" i="2" s="1"/>
  <c r="AO39" i="2" s="1"/>
  <c r="AO40" i="2" s="1"/>
  <c r="AO41" i="2" s="1"/>
  <c r="AO42" i="2" s="1"/>
  <c r="AO43" i="2" s="1"/>
  <c r="AO44" i="2" s="1"/>
  <c r="AO45" i="2" s="1"/>
  <c r="AO46" i="2" s="1"/>
  <c r="AO47" i="2" s="1"/>
  <c r="AO48" i="2" s="1"/>
  <c r="AO49" i="2" s="1"/>
  <c r="AO50" i="2" s="1"/>
  <c r="AO51" i="2" s="1"/>
  <c r="AO52" i="2" s="1"/>
  <c r="AO53" i="2" s="1"/>
  <c r="AN3" i="2"/>
  <c r="AN4" i="2" s="1"/>
  <c r="AN5" i="2" s="1"/>
  <c r="AN6" i="2" s="1"/>
  <c r="AN7" i="2" s="1"/>
  <c r="AN8" i="2" s="1"/>
  <c r="AN9" i="2" s="1"/>
  <c r="AN10" i="2" s="1"/>
  <c r="AN11" i="2" s="1"/>
  <c r="AN12" i="2" s="1"/>
  <c r="AN13" i="2" s="1"/>
  <c r="AN14" i="2" s="1"/>
  <c r="AN15" i="2" s="1"/>
  <c r="AN16" i="2" s="1"/>
  <c r="AN17" i="2" s="1"/>
  <c r="AN18" i="2" s="1"/>
  <c r="AN19" i="2" s="1"/>
  <c r="AN20" i="2" s="1"/>
  <c r="AN21" i="2" s="1"/>
  <c r="AN22" i="2" s="1"/>
  <c r="AN23" i="2" s="1"/>
  <c r="AN24" i="2" s="1"/>
  <c r="AN25" i="2" s="1"/>
  <c r="AN26" i="2" s="1"/>
  <c r="AN27" i="2" s="1"/>
  <c r="AN28" i="2" s="1"/>
  <c r="AN29" i="2" s="1"/>
  <c r="AN30" i="2" s="1"/>
  <c r="AN31" i="2" s="1"/>
  <c r="AN32" i="2" s="1"/>
  <c r="AN33" i="2" s="1"/>
  <c r="AN34" i="2" s="1"/>
  <c r="AN35" i="2" s="1"/>
  <c r="AN36" i="2" s="1"/>
  <c r="AN37" i="2" s="1"/>
  <c r="AN38" i="2" s="1"/>
  <c r="AN39" i="2" s="1"/>
  <c r="AN40" i="2" s="1"/>
  <c r="AN41" i="2" s="1"/>
  <c r="AN42" i="2" s="1"/>
  <c r="AN43" i="2" s="1"/>
  <c r="AN44" i="2" s="1"/>
  <c r="AN45" i="2" s="1"/>
  <c r="AN46" i="2" s="1"/>
  <c r="AN47" i="2" s="1"/>
  <c r="AN48" i="2" s="1"/>
  <c r="AN49" i="2" s="1"/>
  <c r="AN50" i="2" s="1"/>
  <c r="AN51" i="2" s="1"/>
  <c r="AN52" i="2" s="1"/>
  <c r="AN53" i="2" s="1"/>
  <c r="AM3" i="2"/>
  <c r="AM4" i="2" s="1"/>
  <c r="AM5" i="2" s="1"/>
  <c r="AM6" i="2" s="1"/>
  <c r="AM7" i="2" s="1"/>
  <c r="AM8" i="2" s="1"/>
  <c r="AM9" i="2" s="1"/>
  <c r="AM10" i="2" s="1"/>
  <c r="AM11" i="2" s="1"/>
  <c r="AM12" i="2" s="1"/>
  <c r="AM13" i="2" s="1"/>
  <c r="AM14" i="2" s="1"/>
  <c r="AM15" i="2" s="1"/>
  <c r="AM16" i="2" s="1"/>
  <c r="AM17" i="2" s="1"/>
  <c r="AM18" i="2" s="1"/>
  <c r="AM19" i="2" s="1"/>
  <c r="AM20" i="2" s="1"/>
  <c r="AM21" i="2" s="1"/>
  <c r="AM22" i="2" s="1"/>
  <c r="AM23" i="2" s="1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AM50" i="2" s="1"/>
  <c r="AM51" i="2" s="1"/>
  <c r="AM52" i="2" s="1"/>
  <c r="AM53" i="2" s="1"/>
  <c r="AL3" i="2"/>
  <c r="AL4" i="2" s="1"/>
  <c r="AL5" i="2" s="1"/>
  <c r="AL6" i="2" s="1"/>
  <c r="AL7" i="2" s="1"/>
  <c r="AL8" i="2" s="1"/>
  <c r="AL9" i="2" s="1"/>
  <c r="AL10" i="2" s="1"/>
  <c r="AL11" i="2" s="1"/>
  <c r="AL12" i="2" s="1"/>
  <c r="AL13" i="2" s="1"/>
  <c r="AL14" i="2" s="1"/>
  <c r="AL15" i="2" s="1"/>
  <c r="AL16" i="2" s="1"/>
  <c r="AL17" i="2" s="1"/>
  <c r="AL18" i="2" s="1"/>
  <c r="AL19" i="2" s="1"/>
  <c r="AL20" i="2" s="1"/>
  <c r="AL21" i="2" s="1"/>
  <c r="AL22" i="2" s="1"/>
  <c r="AL23" i="2" s="1"/>
  <c r="AL24" i="2" s="1"/>
  <c r="AL25" i="2" s="1"/>
  <c r="AL26" i="2" s="1"/>
  <c r="AL27" i="2" s="1"/>
  <c r="AL28" i="2" s="1"/>
  <c r="AL29" i="2" s="1"/>
  <c r="AL30" i="2" s="1"/>
  <c r="AL31" i="2" s="1"/>
  <c r="AL32" i="2" s="1"/>
  <c r="AL33" i="2" s="1"/>
  <c r="AL34" i="2" s="1"/>
  <c r="AL35" i="2" s="1"/>
  <c r="AL36" i="2" s="1"/>
  <c r="AL37" i="2" s="1"/>
  <c r="AL38" i="2" s="1"/>
  <c r="AL39" i="2" s="1"/>
  <c r="AL40" i="2" s="1"/>
  <c r="AL41" i="2" s="1"/>
  <c r="AL42" i="2" s="1"/>
  <c r="AL43" i="2" s="1"/>
  <c r="AL44" i="2" s="1"/>
  <c r="AL45" i="2" s="1"/>
  <c r="AL46" i="2" s="1"/>
  <c r="AL47" i="2" s="1"/>
  <c r="AL48" i="2" s="1"/>
  <c r="AL49" i="2" s="1"/>
  <c r="AL50" i="2" s="1"/>
  <c r="AL51" i="2" s="1"/>
  <c r="AL52" i="2" s="1"/>
  <c r="AL53" i="2" s="1"/>
  <c r="AK3" i="2"/>
  <c r="AK4" i="2" s="1"/>
  <c r="AK5" i="2" s="1"/>
  <c r="AK6" i="2" s="1"/>
  <c r="AK7" i="2" s="1"/>
  <c r="AK8" i="2" s="1"/>
  <c r="AK9" i="2" s="1"/>
  <c r="AK10" i="2" s="1"/>
  <c r="AK11" i="2" s="1"/>
  <c r="AK12" i="2" s="1"/>
  <c r="AK13" i="2" s="1"/>
  <c r="AK14" i="2" s="1"/>
  <c r="AK15" i="2" s="1"/>
  <c r="AK16" i="2" s="1"/>
  <c r="AK17" i="2" s="1"/>
  <c r="AK18" i="2" s="1"/>
  <c r="AK19" i="2" s="1"/>
  <c r="AK20" i="2" s="1"/>
  <c r="AK21" i="2" s="1"/>
  <c r="AK22" i="2" s="1"/>
  <c r="AK23" i="2" s="1"/>
  <c r="AK24" i="2" s="1"/>
  <c r="AK25" i="2" s="1"/>
  <c r="AK26" i="2" s="1"/>
  <c r="AK27" i="2" s="1"/>
  <c r="AK28" i="2" s="1"/>
  <c r="AK29" i="2" s="1"/>
  <c r="AK30" i="2" s="1"/>
  <c r="AK31" i="2" s="1"/>
  <c r="AK32" i="2" s="1"/>
  <c r="AK33" i="2" s="1"/>
  <c r="AK34" i="2" s="1"/>
  <c r="AK35" i="2" s="1"/>
  <c r="AK36" i="2" s="1"/>
  <c r="AK37" i="2" s="1"/>
  <c r="AK38" i="2" s="1"/>
  <c r="AK39" i="2" s="1"/>
  <c r="AK40" i="2" s="1"/>
  <c r="AK41" i="2" s="1"/>
  <c r="AK42" i="2" s="1"/>
  <c r="AK43" i="2" s="1"/>
  <c r="AK44" i="2" s="1"/>
  <c r="AK45" i="2" s="1"/>
  <c r="AK46" i="2" s="1"/>
  <c r="AK47" i="2" s="1"/>
  <c r="AK48" i="2" s="1"/>
  <c r="AK49" i="2" s="1"/>
  <c r="AK50" i="2" s="1"/>
  <c r="AK51" i="2" s="1"/>
  <c r="AK52" i="2" s="1"/>
  <c r="AK53" i="2" s="1"/>
  <c r="AJ3" i="2"/>
  <c r="AJ4" i="2" s="1"/>
  <c r="AJ5" i="2" s="1"/>
  <c r="AJ6" i="2" s="1"/>
  <c r="AJ7" i="2" s="1"/>
  <c r="AJ8" i="2" s="1"/>
  <c r="AJ9" i="2" s="1"/>
  <c r="AJ10" i="2" s="1"/>
  <c r="AJ11" i="2" s="1"/>
  <c r="AJ12" i="2" s="1"/>
  <c r="AJ13" i="2" s="1"/>
  <c r="AJ14" i="2" s="1"/>
  <c r="AJ15" i="2" s="1"/>
  <c r="AJ16" i="2" s="1"/>
  <c r="AJ17" i="2" s="1"/>
  <c r="AJ18" i="2" s="1"/>
  <c r="AJ19" i="2" s="1"/>
  <c r="AJ20" i="2" s="1"/>
  <c r="AJ21" i="2" s="1"/>
  <c r="AJ22" i="2" s="1"/>
  <c r="AJ23" i="2" s="1"/>
  <c r="AJ24" i="2" s="1"/>
  <c r="AJ25" i="2" s="1"/>
  <c r="AJ26" i="2" s="1"/>
  <c r="AJ27" i="2" s="1"/>
  <c r="AJ28" i="2" s="1"/>
  <c r="AJ29" i="2" s="1"/>
  <c r="AJ30" i="2" s="1"/>
  <c r="AJ31" i="2" s="1"/>
  <c r="AJ32" i="2" s="1"/>
  <c r="AJ33" i="2" s="1"/>
  <c r="AJ34" i="2" s="1"/>
  <c r="AJ35" i="2" s="1"/>
  <c r="AJ36" i="2" s="1"/>
  <c r="AJ37" i="2" s="1"/>
  <c r="AJ38" i="2" s="1"/>
  <c r="AJ39" i="2" s="1"/>
  <c r="AJ40" i="2" s="1"/>
  <c r="AJ41" i="2" s="1"/>
  <c r="AJ42" i="2" s="1"/>
  <c r="AJ43" i="2" s="1"/>
  <c r="AJ44" i="2" s="1"/>
  <c r="AJ45" i="2" s="1"/>
  <c r="AJ46" i="2" s="1"/>
  <c r="AJ47" i="2" s="1"/>
  <c r="AJ48" i="2" s="1"/>
  <c r="AJ49" i="2" s="1"/>
  <c r="AJ50" i="2" s="1"/>
  <c r="AJ51" i="2" s="1"/>
  <c r="AJ52" i="2" s="1"/>
  <c r="AJ53" i="2" s="1"/>
  <c r="AI3" i="2"/>
  <c r="AI4" i="2" s="1"/>
  <c r="AI5" i="2" s="1"/>
  <c r="AI6" i="2" s="1"/>
  <c r="AI7" i="2" s="1"/>
  <c r="AI8" i="2" s="1"/>
  <c r="AI9" i="2" s="1"/>
  <c r="AI10" i="2" s="1"/>
  <c r="AI11" i="2" s="1"/>
  <c r="AI12" i="2" s="1"/>
  <c r="AI13" i="2" s="1"/>
  <c r="AI14" i="2" s="1"/>
  <c r="AI15" i="2" s="1"/>
  <c r="AI16" i="2" s="1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I35" i="2" s="1"/>
  <c r="AI36" i="2" s="1"/>
  <c r="AI37" i="2" s="1"/>
  <c r="AI38" i="2" s="1"/>
  <c r="AI39" i="2" s="1"/>
  <c r="AI40" i="2" s="1"/>
  <c r="AI41" i="2" s="1"/>
  <c r="AI42" i="2" s="1"/>
  <c r="AI43" i="2" s="1"/>
  <c r="AI44" i="2" s="1"/>
  <c r="AI45" i="2" s="1"/>
  <c r="AI46" i="2" s="1"/>
  <c r="AI47" i="2" s="1"/>
  <c r="AI48" i="2" s="1"/>
  <c r="AI49" i="2" s="1"/>
  <c r="AI50" i="2" s="1"/>
  <c r="AI51" i="2" s="1"/>
  <c r="AI52" i="2" s="1"/>
  <c r="AI53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 s="1"/>
  <c r="AH47" i="2" s="1"/>
  <c r="AH48" i="2" s="1"/>
  <c r="AH49" i="2" s="1"/>
  <c r="AH50" i="2" s="1"/>
  <c r="AH51" i="2" s="1"/>
  <c r="AH52" i="2" s="1"/>
  <c r="AH53" i="2" s="1"/>
  <c r="AG3" i="2"/>
  <c r="AG4" i="2" s="1"/>
  <c r="AG5" i="2" s="1"/>
  <c r="AG6" i="2" s="1"/>
  <c r="AG7" i="2" s="1"/>
  <c r="AG8" i="2" s="1"/>
  <c r="AG9" i="2" s="1"/>
  <c r="AG10" i="2" s="1"/>
  <c r="AG11" i="2" s="1"/>
  <c r="AG12" i="2" s="1"/>
  <c r="AG13" i="2" s="1"/>
  <c r="AG14" i="2" s="1"/>
  <c r="AG15" i="2" s="1"/>
  <c r="AG16" i="2" s="1"/>
  <c r="AG17" i="2" s="1"/>
  <c r="AG18" i="2" s="1"/>
  <c r="AG19" i="2" s="1"/>
  <c r="AG20" i="2" s="1"/>
  <c r="AG21" i="2" s="1"/>
  <c r="AG22" i="2" s="1"/>
  <c r="AG23" i="2" s="1"/>
  <c r="AG24" i="2" s="1"/>
  <c r="AG25" i="2" s="1"/>
  <c r="AG26" i="2" s="1"/>
  <c r="AG27" i="2" s="1"/>
  <c r="AG28" i="2" s="1"/>
  <c r="AG29" i="2" s="1"/>
  <c r="AG30" i="2" s="1"/>
  <c r="AG31" i="2" s="1"/>
  <c r="AG32" i="2" s="1"/>
  <c r="AG33" i="2" s="1"/>
  <c r="AG34" i="2" s="1"/>
  <c r="AG35" i="2" s="1"/>
  <c r="AG36" i="2" s="1"/>
  <c r="AG37" i="2" s="1"/>
  <c r="AG38" i="2" s="1"/>
  <c r="AG39" i="2" s="1"/>
  <c r="AG40" i="2" s="1"/>
  <c r="AG41" i="2" s="1"/>
  <c r="AG42" i="2" s="1"/>
  <c r="AG43" i="2" s="1"/>
  <c r="AG44" i="2" s="1"/>
  <c r="AG45" i="2" s="1"/>
  <c r="AG46" i="2" s="1"/>
  <c r="AG47" i="2" s="1"/>
  <c r="AG48" i="2" s="1"/>
  <c r="AG49" i="2" s="1"/>
  <c r="AG50" i="2" s="1"/>
  <c r="AG51" i="2" s="1"/>
  <c r="AG52" i="2" s="1"/>
  <c r="AG53" i="2" s="1"/>
  <c r="AF3" i="2"/>
  <c r="AF4" i="2" s="1"/>
  <c r="AF5" i="2" s="1"/>
  <c r="AF6" i="2" s="1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F29" i="2" s="1"/>
  <c r="AF30" i="2" s="1"/>
  <c r="AF31" i="2" s="1"/>
  <c r="AF32" i="2" s="1"/>
  <c r="AF33" i="2" s="1"/>
  <c r="AF34" i="2" s="1"/>
  <c r="AF35" i="2" s="1"/>
  <c r="AF36" i="2" s="1"/>
  <c r="AF37" i="2" s="1"/>
  <c r="AF38" i="2" s="1"/>
  <c r="AF39" i="2" s="1"/>
  <c r="AF40" i="2" s="1"/>
  <c r="AF41" i="2" s="1"/>
  <c r="AF42" i="2" s="1"/>
  <c r="AF43" i="2" s="1"/>
  <c r="AF44" i="2" s="1"/>
  <c r="AF45" i="2" s="1"/>
  <c r="AF46" i="2" s="1"/>
  <c r="AF47" i="2" s="1"/>
  <c r="AF48" i="2" s="1"/>
  <c r="AF49" i="2" s="1"/>
  <c r="AF50" i="2" s="1"/>
  <c r="AF51" i="2" s="1"/>
  <c r="AF52" i="2" s="1"/>
  <c r="AF53" i="2" s="1"/>
  <c r="AE3" i="2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D3" i="2"/>
  <c r="AD4" i="2" s="1"/>
  <c r="AD5" i="2" s="1"/>
  <c r="AD6" i="2" s="1"/>
  <c r="AD7" i="2" s="1"/>
  <c r="AD8" i="2" s="1"/>
  <c r="AD9" i="2" s="1"/>
  <c r="AD10" i="2" s="1"/>
  <c r="AD11" i="2" s="1"/>
  <c r="AD12" i="2" s="1"/>
  <c r="AD13" i="2" s="1"/>
  <c r="AD14" i="2" s="1"/>
  <c r="AD15" i="2" s="1"/>
  <c r="AD16" i="2" s="1"/>
  <c r="AD17" i="2" s="1"/>
  <c r="AD18" i="2" s="1"/>
  <c r="AD19" i="2" s="1"/>
  <c r="AD20" i="2" s="1"/>
  <c r="AD21" i="2" s="1"/>
  <c r="AD22" i="2" s="1"/>
  <c r="AD23" i="2" s="1"/>
  <c r="AD24" i="2" s="1"/>
  <c r="AD25" i="2" s="1"/>
  <c r="AD26" i="2" s="1"/>
  <c r="AD27" i="2" s="1"/>
  <c r="AD28" i="2" s="1"/>
  <c r="AD29" i="2" s="1"/>
  <c r="AD30" i="2" s="1"/>
  <c r="AD31" i="2" s="1"/>
  <c r="AD32" i="2" s="1"/>
  <c r="AD33" i="2" s="1"/>
  <c r="AD34" i="2" s="1"/>
  <c r="AD35" i="2" s="1"/>
  <c r="AD36" i="2" s="1"/>
  <c r="AD37" i="2" s="1"/>
  <c r="AD38" i="2" s="1"/>
  <c r="AD39" i="2" s="1"/>
  <c r="AD40" i="2" s="1"/>
  <c r="AD41" i="2" s="1"/>
  <c r="AD42" i="2" s="1"/>
  <c r="AD43" i="2" s="1"/>
  <c r="AD44" i="2" s="1"/>
  <c r="AD45" i="2" s="1"/>
  <c r="AD46" i="2" s="1"/>
  <c r="AD47" i="2" s="1"/>
  <c r="AD48" i="2" s="1"/>
  <c r="AD49" i="2" s="1"/>
  <c r="AD50" i="2" s="1"/>
  <c r="AD51" i="2" s="1"/>
  <c r="AD52" i="2" s="1"/>
  <c r="AD53" i="2" s="1"/>
  <c r="AC3" i="2"/>
  <c r="AC4" i="2" s="1"/>
  <c r="AC5" i="2" s="1"/>
  <c r="AC6" i="2" s="1"/>
  <c r="AC7" i="2" s="1"/>
  <c r="AC8" i="2" s="1"/>
  <c r="AC9" i="2" s="1"/>
  <c r="AC10" i="2" s="1"/>
  <c r="AC11" i="2" s="1"/>
  <c r="AC12" i="2" s="1"/>
  <c r="AC13" i="2" s="1"/>
  <c r="AC14" i="2" s="1"/>
  <c r="AC15" i="2" s="1"/>
  <c r="AC16" i="2" s="1"/>
  <c r="AC17" i="2" s="1"/>
  <c r="AC18" i="2" s="1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AC29" i="2" s="1"/>
  <c r="AC30" i="2" s="1"/>
  <c r="AC31" i="2" s="1"/>
  <c r="AC32" i="2" s="1"/>
  <c r="AC33" i="2" s="1"/>
  <c r="AC34" i="2" s="1"/>
  <c r="AC35" i="2" s="1"/>
  <c r="AC36" i="2" s="1"/>
  <c r="AC37" i="2" s="1"/>
  <c r="AC38" i="2" s="1"/>
  <c r="AC39" i="2" s="1"/>
  <c r="AC40" i="2" s="1"/>
  <c r="AC41" i="2" s="1"/>
  <c r="AC42" i="2" s="1"/>
  <c r="AC43" i="2" s="1"/>
  <c r="AC44" i="2" s="1"/>
  <c r="AC45" i="2" s="1"/>
  <c r="AC46" i="2" s="1"/>
  <c r="AC47" i="2" s="1"/>
  <c r="AC48" i="2" s="1"/>
  <c r="AC49" i="2" s="1"/>
  <c r="AC50" i="2" s="1"/>
  <c r="AC51" i="2" s="1"/>
  <c r="AC52" i="2" s="1"/>
  <c r="AC53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B50" i="2" s="1"/>
  <c r="AB51" i="2" s="1"/>
  <c r="AB52" i="2" s="1"/>
  <c r="AB53" i="2" s="1"/>
  <c r="AA3" i="2"/>
  <c r="AA4" i="2" s="1"/>
  <c r="AA5" i="2" s="1"/>
  <c r="AA6" i="2" s="1"/>
  <c r="AA7" i="2" s="1"/>
  <c r="AA8" i="2" s="1"/>
  <c r="AA9" i="2" s="1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AA49" i="2" s="1"/>
  <c r="AA50" i="2" s="1"/>
  <c r="AA51" i="2" s="1"/>
  <c r="AA52" i="2" s="1"/>
  <c r="AA53" i="2" s="1"/>
  <c r="Z3" i="2" l="1"/>
  <c r="Z4" i="2" s="1"/>
  <c r="Z5" i="2" s="1"/>
  <c r="Z6" i="2" s="1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X3" i="2"/>
  <c r="X4" i="2" s="1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W3" i="2"/>
  <c r="W4" i="2" s="1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V3" i="2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U3" i="2"/>
  <c r="U4" i="2" s="1"/>
  <c r="U5" i="2" s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T3" i="2"/>
  <c r="T4" i="2" s="1"/>
  <c r="T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R3" i="2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Q3" i="2"/>
  <c r="Q4" i="2" s="1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O3" i="2"/>
  <c r="O4" i="2" s="1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N3" i="2"/>
  <c r="N4" i="2" s="1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L3" i="2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BA26" i="2" l="1"/>
  <c r="BA33" i="2"/>
  <c r="BA34" i="2"/>
  <c r="BA35" i="2"/>
  <c r="BA37" i="2"/>
  <c r="BA42" i="2"/>
  <c r="BA29" i="2"/>
  <c r="BA25" i="2"/>
  <c r="BA27" i="2"/>
  <c r="BA31" i="2"/>
  <c r="BA40" i="2"/>
  <c r="BA28" i="2"/>
  <c r="BA30" i="2"/>
  <c r="BA32" i="2"/>
  <c r="BA38" i="2"/>
  <c r="BA39" i="2"/>
  <c r="BA41" i="2"/>
  <c r="BA15" i="2" l="1"/>
  <c r="BA43" i="2"/>
  <c r="BA14" i="2"/>
  <c r="BA24" i="2"/>
  <c r="BA36" i="2"/>
  <c r="BA12" i="2"/>
  <c r="BA22" i="2"/>
  <c r="BA21" i="2"/>
  <c r="BA19" i="2"/>
  <c r="BA18" i="2"/>
  <c r="BA17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B8" i="2"/>
  <c r="BB7" i="2"/>
  <c r="BB6" i="2"/>
  <c r="BB5" i="2"/>
  <c r="BB4" i="2"/>
  <c r="BA16" i="2" l="1"/>
  <c r="BA13" i="2"/>
  <c r="BA11" i="2"/>
  <c r="BA10" i="2"/>
  <c r="AX3" i="2"/>
  <c r="AX4" i="2"/>
  <c r="AX5" i="2"/>
  <c r="AX6" i="2" s="1"/>
  <c r="AX7" i="2" s="1"/>
  <c r="AX8" i="2" s="1"/>
  <c r="AX9" i="2"/>
  <c r="AX10" i="2" s="1"/>
  <c r="AX11" i="2" s="1"/>
  <c r="AX12" i="2" s="1"/>
  <c r="AX13" i="2" s="1"/>
  <c r="AX14" i="2" s="1"/>
  <c r="AX15" i="2" s="1"/>
  <c r="AX16" i="2" s="1"/>
  <c r="AX17" i="2" s="1"/>
  <c r="AX18" i="2" s="1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AX30" i="2" s="1"/>
  <c r="AX31" i="2" s="1"/>
  <c r="AX32" i="2" s="1"/>
  <c r="AX33" i="2" s="1"/>
  <c r="AX34" i="2" s="1"/>
  <c r="AX35" i="2" s="1"/>
  <c r="AX36" i="2" s="1"/>
  <c r="AX37" i="2" s="1"/>
  <c r="AX38" i="2" s="1"/>
  <c r="AX39" i="2" s="1"/>
  <c r="AX40" i="2" s="1"/>
  <c r="AX41" i="2" s="1"/>
  <c r="AX42" i="2" s="1"/>
  <c r="AX43" i="2" s="1"/>
  <c r="AX44" i="2" s="1"/>
  <c r="AX45" i="2" s="1"/>
  <c r="AX46" i="2" s="1"/>
  <c r="AX47" i="2" s="1"/>
  <c r="AX48" i="2" s="1"/>
  <c r="AX49" i="2" s="1"/>
  <c r="AX50" i="2" s="1"/>
  <c r="AX51" i="2" s="1"/>
  <c r="AX52" i="2" s="1"/>
  <c r="AX53" i="2" s="1"/>
  <c r="AW3" i="2"/>
  <c r="AW4" i="2"/>
  <c r="AW5" i="2"/>
  <c r="AW6" i="2" s="1"/>
  <c r="AW7" i="2" s="1"/>
  <c r="AW8" i="2" s="1"/>
  <c r="AW9" i="2" s="1"/>
  <c r="AW10" i="2" s="1"/>
  <c r="AW11" i="2" s="1"/>
  <c r="AW12" i="2" s="1"/>
  <c r="AW13" i="2" s="1"/>
  <c r="AW14" i="2" s="1"/>
  <c r="AW15" i="2" s="1"/>
  <c r="AW16" i="2" s="1"/>
  <c r="AW17" i="2" s="1"/>
  <c r="AW18" i="2" s="1"/>
  <c r="AW19" i="2" s="1"/>
  <c r="AW20" i="2" s="1"/>
  <c r="AW21" i="2" s="1"/>
  <c r="AW22" i="2" s="1"/>
  <c r="AW23" i="2" s="1"/>
  <c r="AW24" i="2" s="1"/>
  <c r="AW25" i="2" s="1"/>
  <c r="AW26" i="2" s="1"/>
  <c r="AW27" i="2" s="1"/>
  <c r="AW28" i="2" s="1"/>
  <c r="AW29" i="2" s="1"/>
  <c r="AW30" i="2" s="1"/>
  <c r="AW31" i="2" s="1"/>
  <c r="AW32" i="2" s="1"/>
  <c r="AW33" i="2" s="1"/>
  <c r="AW34" i="2" s="1"/>
  <c r="AW35" i="2" s="1"/>
  <c r="AW36" i="2" s="1"/>
  <c r="AW37" i="2" s="1"/>
  <c r="AW38" i="2" s="1"/>
  <c r="AW39" i="2" s="1"/>
  <c r="AW40" i="2" s="1"/>
  <c r="AW41" i="2" s="1"/>
  <c r="AW42" i="2" s="1"/>
  <c r="AW43" i="2" s="1"/>
  <c r="AW44" i="2" s="1"/>
  <c r="AW45" i="2" s="1"/>
  <c r="AW46" i="2" s="1"/>
  <c r="AW47" i="2" s="1"/>
  <c r="AW48" i="2" s="1"/>
  <c r="AW49" i="2" s="1"/>
  <c r="AW50" i="2" s="1"/>
  <c r="AW51" i="2" s="1"/>
  <c r="AW52" i="2" s="1"/>
  <c r="AW53" i="2" s="1"/>
  <c r="BA4" i="2" l="1"/>
  <c r="BC5" i="2"/>
  <c r="BA6" i="2"/>
  <c r="BA5" i="2"/>
  <c r="BC4" i="2"/>
  <c r="BA8" i="2"/>
  <c r="BA9" i="2"/>
  <c r="BA7" i="2" l="1"/>
  <c r="BA23" i="2" l="1"/>
  <c r="BA20" i="2"/>
</calcChain>
</file>

<file path=xl/sharedStrings.xml><?xml version="1.0" encoding="utf-8"?>
<sst xmlns="http://schemas.openxmlformats.org/spreadsheetml/2006/main" count="16" uniqueCount="14">
  <si>
    <t xml:space="preserve"> Winning Number 1</t>
  </si>
  <si>
    <t xml:space="preserve"> Powerball</t>
  </si>
  <si>
    <t>No.</t>
  </si>
  <si>
    <t>Lucky No.</t>
  </si>
  <si>
    <t>Powerball</t>
  </si>
  <si>
    <t>Occurance</t>
  </si>
  <si>
    <t xml:space="preserve">Last </t>
  </si>
  <si>
    <t xml:space="preserve"> Winning Number 2</t>
  </si>
  <si>
    <t xml:space="preserve"> Winning Number 3</t>
  </si>
  <si>
    <t xml:space="preserve"> Winning Number 4</t>
  </si>
  <si>
    <t xml:space="preserve"> Winning Number 5</t>
  </si>
  <si>
    <t xml:space="preserve"> Winning Number 6</t>
  </si>
  <si>
    <t>فرمول ها</t>
  </si>
  <si>
    <t xml:space="preserve"> Draw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</si>
</sst>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i/>
      <sz val="20"/>
      <color theme="3" tint="0.39997558519241921"/>
      <name val="Calibri"/>
      <family val="2"/>
      <scheme val="minor"/>
    </font>
    <font>
      <b/>
      <i/>
      <sz val="2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48"/>
      <color theme="3" tint="0.3999755851924192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1" applyNumberFormat="0" applyAlignment="0" applyProtection="0"/>
    <xf numFmtId="0" fontId="5" fillId="28" borderId="1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1" applyNumberFormat="0" applyAlignment="0" applyProtection="0"/>
    <xf numFmtId="0" fontId="12" fillId="0" borderId="16" applyNumberFormat="0" applyFill="0" applyAlignment="0" applyProtection="0"/>
    <xf numFmtId="0" fontId="13" fillId="31" borderId="0" applyNumberFormat="0" applyBorder="0" applyAlignment="0" applyProtection="0"/>
    <xf numFmtId="0" fontId="1" fillId="32" borderId="17" applyNumberFormat="0" applyFont="0" applyAlignment="0" applyProtection="0"/>
    <xf numFmtId="0" fontId="14" fillId="27" borderId="18" applyNumberFormat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7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17" fillId="0" borderId="0" xfId="0" applyFont="1" applyAlignment="1">
      <alignment horizontal="center" vertical="center"/>
    </xf>
    <xf numFmtId="0" fontId="17" fillId="33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wrapText="1"/>
    </xf>
    <xf numFmtId="0" fontId="17" fillId="33" borderId="0" xfId="0" applyFont="1" applyFill="1" applyAlignment="1">
      <alignment horizontal="center" vertical="center"/>
    </xf>
    <xf numFmtId="0" fontId="17" fillId="33" borderId="0" xfId="0" applyFont="1" applyFill="1"/>
    <xf numFmtId="0" fontId="17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42"/>
  <sheetViews>
    <sheetView tabSelected="1" workbookViewId="0">
      <pane ySplit="2" topLeftCell="A3" activePane="bottomLeft" state="frozen"/>
      <selection pane="bottomLeft" activeCell="I1" sqref="I1:AV1"/>
    </sheetView>
  </sheetViews>
  <sheetFormatPr defaultRowHeight="15" x14ac:dyDescent="0.25"/>
  <cols>
    <col min="1" max="1" width="9.140625" style="21"/>
    <col min="2" max="7" width="9.140625" style="1"/>
    <col min="8" max="8" width="9.140625" style="16"/>
    <col min="9" max="11" width="9.140625" style="10"/>
    <col min="13" max="17" width="9.140625" style="10"/>
    <col min="19" max="28" width="9.140625" style="10"/>
    <col min="29" max="35" width="9.140625" style="20"/>
    <col min="37" max="48" width="9.140625" style="20"/>
    <col min="49" max="50" width="19.5703125" style="25" customWidth="1"/>
    <col min="51" max="51" width="4.140625" bestFit="1" customWidth="1"/>
    <col min="52" max="52" width="10.140625" bestFit="1" customWidth="1"/>
    <col min="54" max="54" width="10.140625" bestFit="1" customWidth="1"/>
  </cols>
  <sheetData>
    <row r="1" spans="1:55" ht="62.25" thickBot="1" x14ac:dyDescent="0.95">
      <c r="I1" s="32" t="s">
        <v>12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4"/>
    </row>
    <row r="2" spans="1:55" s="8" customFormat="1" ht="47.25" customHeight="1" thickBot="1" x14ac:dyDescent="0.3">
      <c r="A2" s="26" t="s">
        <v>13</v>
      </c>
      <c r="B2" s="17" t="s">
        <v>0</v>
      </c>
      <c r="C2" s="17" t="s">
        <v>7</v>
      </c>
      <c r="D2" s="17" t="s">
        <v>8</v>
      </c>
      <c r="E2" s="17" t="s">
        <v>9</v>
      </c>
      <c r="F2" s="17" t="s">
        <v>10</v>
      </c>
      <c r="G2" s="17" t="s">
        <v>11</v>
      </c>
      <c r="H2" s="15" t="s">
        <v>1</v>
      </c>
      <c r="I2" s="14">
        <v>1</v>
      </c>
      <c r="J2" s="14">
        <v>2</v>
      </c>
      <c r="K2" s="14">
        <v>3</v>
      </c>
      <c r="L2" s="14">
        <v>4</v>
      </c>
      <c r="M2" s="14">
        <v>5</v>
      </c>
      <c r="N2" s="14">
        <v>6</v>
      </c>
      <c r="O2" s="14">
        <v>7</v>
      </c>
      <c r="P2" s="14">
        <v>8</v>
      </c>
      <c r="Q2" s="14">
        <v>9</v>
      </c>
      <c r="R2" s="14">
        <v>10</v>
      </c>
      <c r="S2" s="14">
        <v>11</v>
      </c>
      <c r="T2" s="14">
        <v>12</v>
      </c>
      <c r="U2" s="14">
        <v>13</v>
      </c>
      <c r="V2" s="14">
        <v>14</v>
      </c>
      <c r="W2" s="14">
        <v>15</v>
      </c>
      <c r="X2" s="14">
        <v>16</v>
      </c>
      <c r="Y2" s="14">
        <v>17</v>
      </c>
      <c r="Z2" s="14">
        <v>18</v>
      </c>
      <c r="AA2" s="14">
        <v>19</v>
      </c>
      <c r="AB2" s="14">
        <v>20</v>
      </c>
      <c r="AC2" s="18">
        <v>21</v>
      </c>
      <c r="AD2" s="18">
        <v>22</v>
      </c>
      <c r="AE2" s="18">
        <v>23</v>
      </c>
      <c r="AF2" s="18">
        <v>24</v>
      </c>
      <c r="AG2" s="18">
        <v>25</v>
      </c>
      <c r="AH2" s="18">
        <v>26</v>
      </c>
      <c r="AI2" s="18">
        <v>27</v>
      </c>
      <c r="AJ2" s="14">
        <v>28</v>
      </c>
      <c r="AK2" s="18">
        <v>29</v>
      </c>
      <c r="AL2" s="18">
        <v>30</v>
      </c>
      <c r="AM2" s="18">
        <v>31</v>
      </c>
      <c r="AN2" s="18">
        <v>32</v>
      </c>
      <c r="AO2" s="18">
        <v>33</v>
      </c>
      <c r="AP2" s="18">
        <v>34</v>
      </c>
      <c r="AQ2" s="18">
        <v>35</v>
      </c>
      <c r="AR2" s="18">
        <v>36</v>
      </c>
      <c r="AS2" s="18">
        <v>37</v>
      </c>
      <c r="AT2" s="18">
        <v>38</v>
      </c>
      <c r="AU2" s="18">
        <v>39</v>
      </c>
      <c r="AV2" s="18">
        <v>40</v>
      </c>
      <c r="AW2" s="22"/>
      <c r="AX2" s="23"/>
      <c r="AY2" s="7" t="s">
        <v>2</v>
      </c>
      <c r="AZ2" s="28" t="s">
        <v>3</v>
      </c>
      <c r="BA2" s="29"/>
      <c r="BB2" s="30" t="s">
        <v>4</v>
      </c>
      <c r="BC2" s="31"/>
    </row>
    <row r="3" spans="1:55" x14ac:dyDescent="0.25">
      <c r="A3" s="21">
        <v>900</v>
      </c>
      <c r="B3" s="1">
        <v>36</v>
      </c>
      <c r="C3" s="1">
        <v>34</v>
      </c>
      <c r="D3" s="1">
        <v>7</v>
      </c>
      <c r="E3" s="1">
        <v>15</v>
      </c>
      <c r="F3" s="1">
        <v>6</v>
      </c>
      <c r="G3" s="1">
        <v>29</v>
      </c>
      <c r="H3" s="1">
        <v>19</v>
      </c>
      <c r="I3" s="9" t="str">
        <f>IF(OR(B3=1,C3=1,D3=1,E3=1,F3=1,G3=1),950-A3,"N/A")</f>
        <v>N/A</v>
      </c>
      <c r="J3" s="9" t="str">
        <f>IF(OR(B3=2,C3=2,D3=2,E3=2,F3=2,G3=2),950-A3,"N/A")</f>
        <v>N/A</v>
      </c>
      <c r="K3" s="9" t="str">
        <f>IF(OR(B3=3,C3=3,D3=3,E3=3,F3=3,G3=3),950-A3,"N/A")</f>
        <v>N/A</v>
      </c>
      <c r="L3" s="9" t="str">
        <f>IF(OR(B3=4,C3=4,D3=4,E3=4,F3=4,G3=4),950-A3,"N/A")</f>
        <v>N/A</v>
      </c>
      <c r="M3" s="9" t="str">
        <f>IF(OR(B3=5,C3=5,D3=5,E3=5,F3=5,G3=5),950-A3,"N/A")</f>
        <v>N/A</v>
      </c>
      <c r="N3" s="9">
        <f>IF(OR(B3=6,C3=6,D3=6,E3=6,F3=6,G3=6),950-A3,"N/A")</f>
        <v>50</v>
      </c>
      <c r="O3" s="9">
        <f>IF(OR(B3=7,C3=7,D3=7,E3=7,F3=7,G3=7),950-A3,"N/A")</f>
        <v>50</v>
      </c>
      <c r="P3" s="9" t="str">
        <f>IF(OR(B3=8,C3=8,D3=8,E3=8,F3=8,G3=8),950-A3,"N/A")</f>
        <v>N/A</v>
      </c>
      <c r="Q3" s="9" t="str">
        <f>IF(OR(B3=9,C3=9,D3=9,E3=9,F3=9,G3=9),950-A3,"N/A")</f>
        <v>N/A</v>
      </c>
      <c r="R3" s="9" t="str">
        <f>IF(OR(B3=10,C3=10,D3=10,E3=10,F3=10,G3=10),950-A3,"N/A")</f>
        <v>N/A</v>
      </c>
      <c r="S3" s="9" t="str">
        <f>IF(OR(B3=11,C3=11,D3=11,E3=11,F3=11,G3=11),950-A3,"N/A")</f>
        <v>N/A</v>
      </c>
      <c r="T3" s="9" t="str">
        <f>IF(OR(B3=12,C3=12,D3=12,E3=12,F3=12,G3=12),950-A3,"N/A")</f>
        <v>N/A</v>
      </c>
      <c r="U3" s="9" t="str">
        <f>IF(OR(B3=13,C3=13,D3=13,E3=13,F3=13,G3=13),950-A3,"N/A")</f>
        <v>N/A</v>
      </c>
      <c r="V3" s="9" t="str">
        <f>IF(OR(B3=14,C3=14,D3=14,E3=14,F3=14,G3=14),950-A3,"N/A")</f>
        <v>N/A</v>
      </c>
      <c r="W3" s="9">
        <f>IF(OR(B3=15,C3=15,D3=15,E3=15,F3=15,G3=15),950-A3,"N/A")</f>
        <v>50</v>
      </c>
      <c r="X3" s="9" t="str">
        <f>IF(OR(B3=16,C3=16,D3=16,E3=16,F3=16,G3=16),950-A3,"N/A")</f>
        <v>N/A</v>
      </c>
      <c r="Y3" s="9" t="str">
        <f>IF(OR(B3=17,C3=17,D3=17,E3=17,F3=17,G3=17),950-A3,"N/A")</f>
        <v>N/A</v>
      </c>
      <c r="Z3" s="9" t="str">
        <f>IF(OR(B3=18,C3=18,D3=18,E3=18,F3=18,G3=18),950-A3,"N/A")</f>
        <v>N/A</v>
      </c>
      <c r="AA3" s="9" t="str">
        <f>IF(OR(B3=19,C3=19,D3=19,E3=19,F3=19,G3=19),950-A3,"N/A")</f>
        <v>N/A</v>
      </c>
      <c r="AB3" s="9" t="str">
        <f>IF(OR(B3=20,C3=20,D3=20,E3=20,F3=20,G3=20),950-A3,"N/A")</f>
        <v>N/A</v>
      </c>
      <c r="AC3" s="19" t="str">
        <f>IF(OR(B3=21,C3=21,D3=21,E3=21,F3=21,G3=21),950-A3,"N/A")</f>
        <v>N/A</v>
      </c>
      <c r="AD3" s="19" t="str">
        <f>IF(OR(B3=22,C3=22,D3=22,E3=22,F3=22,G3=22),950-A3,"N/A")</f>
        <v>N/A</v>
      </c>
      <c r="AE3" s="19" t="str">
        <f>IF(OR(B3=23,C3=23,D3=23,E3=23,F3=23,G3=23),950-A3,"N/A")</f>
        <v>N/A</v>
      </c>
      <c r="AF3" s="19" t="str">
        <f>IF(OR(B3=24,C3=24,D3=24,E3=24,F3=24,G3=24),950-A3,"N/A")</f>
        <v>N/A</v>
      </c>
      <c r="AG3" s="19" t="str">
        <f>IF(OR(B3=25,C3=25,D3=25,E3=25,F3=25,G3=25),950-A3,"N/A")</f>
        <v>N/A</v>
      </c>
      <c r="AH3" s="19" t="str">
        <f>IF(OR(B3=26,C3=26,D3=26,E3=26,F3=26,G3=26),950-A3,"N/A")</f>
        <v>N/A</v>
      </c>
      <c r="AI3" s="19" t="str">
        <f>IF(OR(B3=27,C3=27,D3=27,E3=27,F3=27,G3=27),950-A3,"N/A")</f>
        <v>N/A</v>
      </c>
      <c r="AJ3" s="9" t="str">
        <f>IF(OR(B3=28,C3=28,D3=28,E3=28,F3=28,G3=28),950-A3,"N/A")</f>
        <v>N/A</v>
      </c>
      <c r="AK3" s="19">
        <f>IF(OR(B3=29,C3=29,D3=29,E3=29,F3=29,G3=29),950-A3,"N/A")</f>
        <v>50</v>
      </c>
      <c r="AL3" s="19" t="str">
        <f>IF(OR(B3=30,C3=30,D3=30,E3=30,F3=30,G3=30),950-A3,"N/A")</f>
        <v>N/A</v>
      </c>
      <c r="AM3" s="19" t="str">
        <f>IF(OR(B3=31,C3=31,D3=31,E3=31,F3=31,G3=31),950-A3,"N/A")</f>
        <v>N/A</v>
      </c>
      <c r="AN3" s="19" t="str">
        <f>IF(OR(B3=32,C3=32,D3=32,E3=32,F3=32,G3=32),950-A3,"N/A")</f>
        <v>N/A</v>
      </c>
      <c r="AO3" s="19" t="str">
        <f>IF(OR(B3=33,C3=33,D3=33,E3=33,F3=33,G3=33),950-A3,"N/A")</f>
        <v>N/A</v>
      </c>
      <c r="AP3" s="19">
        <f>IF(OR(B3=34,C3=34,D3=34,E3=34,F3=34,G3=34),950-A3,"N/A")</f>
        <v>50</v>
      </c>
      <c r="AQ3" s="19" t="str">
        <f>IF(OR(B3=35,C3=35,D3=35,E3=35,F3=35,G3=35),950-A3,"N/A")</f>
        <v>N/A</v>
      </c>
      <c r="AR3" s="19">
        <f>IF(OR(B3=36,C3=36,D3=36,E3=36,F3=36,G3=36),950-A3,"N/A")</f>
        <v>50</v>
      </c>
      <c r="AS3" s="19" t="str">
        <f>IF(OR(B3=37,C3=37,D3=37,E3=37,F3=37,G3=37),950-A3,"N/A")</f>
        <v>N/A</v>
      </c>
      <c r="AT3" s="19" t="str">
        <f>IF(OR(B3=38,C3=38,D3=38,E3=38,F3=38,G3=38),950-A3,"N/A")</f>
        <v>N/A</v>
      </c>
      <c r="AU3" s="19" t="str">
        <f>IF(OR(B3=39,C3=39,D3=39,E3=39,F3=39,G3=39),950-A3,"N/A")</f>
        <v>N/A</v>
      </c>
      <c r="AV3" s="19" t="str">
        <f>IF(OR(B3=40,C3=40,D3=40,E3=40,F3=40,G3=40),950-A3,"N/A")</f>
        <v>N/A</v>
      </c>
      <c r="AW3" s="24" t="e">
        <f>IF(#REF!=1,1016-#REF!,"N/A")</f>
        <v>#REF!</v>
      </c>
      <c r="AX3" s="24" t="e">
        <f>IF(#REF!=2,1016-#REF!,"N/A")</f>
        <v>#REF!</v>
      </c>
      <c r="AY3" s="3"/>
      <c r="AZ3" s="2" t="s">
        <v>5</v>
      </c>
      <c r="BA3" s="6" t="s">
        <v>6</v>
      </c>
      <c r="BB3" s="3" t="s">
        <v>5</v>
      </c>
      <c r="BC3" s="4" t="s">
        <v>6</v>
      </c>
    </row>
    <row r="4" spans="1:55" x14ac:dyDescent="0.25">
      <c r="A4" s="21">
        <v>901</v>
      </c>
      <c r="B4" s="1">
        <v>16</v>
      </c>
      <c r="C4" s="1">
        <v>17</v>
      </c>
      <c r="D4" s="1">
        <v>32</v>
      </c>
      <c r="E4" s="1">
        <v>2</v>
      </c>
      <c r="F4" s="1">
        <v>7</v>
      </c>
      <c r="G4" s="1">
        <v>25</v>
      </c>
      <c r="H4" s="1">
        <v>14</v>
      </c>
      <c r="I4" s="9" t="str">
        <f t="shared" ref="I4:I35" si="0">IF(OR(B4=1,C4=1,D4=1,E4=1,F4=1,G4=1),950-A4,I3)</f>
        <v>N/A</v>
      </c>
      <c r="J4" s="9">
        <f t="shared" ref="J4:J35" si="1">IF(OR(B4=2,C4=2,D4=2,E4=2,F4=2,G4=2),950-A4,J3)</f>
        <v>49</v>
      </c>
      <c r="K4" s="9" t="str">
        <f t="shared" ref="K4:K35" si="2">IF(OR(B4=3,C4=3,D4=3,E4=3,F4=3,G4=3),950-A4,K3)</f>
        <v>N/A</v>
      </c>
      <c r="L4" s="9" t="str">
        <f t="shared" ref="L4:L35" si="3">IF(OR(B4=4,C4=4,D4=4,E4=4,F4=4,G4=4),950-A4,L3)</f>
        <v>N/A</v>
      </c>
      <c r="M4" s="9" t="str">
        <f t="shared" ref="M4:M35" si="4">IF(OR(B4=5,C4=5,D4=5,E4=5,F4=5,G4=5),950-A4,M3)</f>
        <v>N/A</v>
      </c>
      <c r="N4" s="9">
        <f t="shared" ref="N4:N35" si="5">IF(OR(B4=6,C4=6,D4=6,E4=6,F4=6,G4=6),950-A4,N3)</f>
        <v>50</v>
      </c>
      <c r="O4" s="9">
        <f t="shared" ref="O4:O35" si="6">IF(OR(B4=7,C4=7,D4=7,E4=7,F4=7,G4=7),950-A4,O3)</f>
        <v>49</v>
      </c>
      <c r="P4" s="9" t="str">
        <f t="shared" ref="P4:P35" si="7">IF(OR(B4=8,C4=8,D4=8,E4=8,F4=8,G4=8),950-A4,P3)</f>
        <v>N/A</v>
      </c>
      <c r="Q4" s="9" t="str">
        <f t="shared" ref="Q4:Q35" si="8">IF(OR(B4=9,C4=9,D4=9,E4=9,F4=9,G4=9),950-A4,Q3)</f>
        <v>N/A</v>
      </c>
      <c r="R4" s="9" t="str">
        <f t="shared" ref="R4:R35" si="9">IF(OR(B4=10,C4=10,D4=10,E4=10,F4=10,G4=10),950-A4,R3)</f>
        <v>N/A</v>
      </c>
      <c r="S4" s="9" t="str">
        <f t="shared" ref="S4:S35" si="10">IF(OR(B4=11,C4=11,D4=11,E4=11,F4=11,G4=11),950-A4,S3)</f>
        <v>N/A</v>
      </c>
      <c r="T4" s="9" t="str">
        <f t="shared" ref="T4:T35" si="11">IF(OR(B4=12,C4=12,D4=12,E4=12,F4=12,G4=12),950-A4,T3)</f>
        <v>N/A</v>
      </c>
      <c r="U4" s="9" t="str">
        <f t="shared" ref="U4:U35" si="12">IF(OR(B4=13,C4=13,D4=13,E4=13,F4=13,G4=13),950-A4,U3)</f>
        <v>N/A</v>
      </c>
      <c r="V4" s="9" t="str">
        <f t="shared" ref="V4:V35" si="13">IF(OR(B4=14,C4=14,D4=14,E4=14,F4=14,G4=14),950-A4,V3)</f>
        <v>N/A</v>
      </c>
      <c r="W4" s="9">
        <f t="shared" ref="W4:W35" si="14">IF(OR(B4=15,C4=15,D4=15,E4=15,F4=15,G4=15),950-A4,W3)</f>
        <v>50</v>
      </c>
      <c r="X4" s="9">
        <f t="shared" ref="X4:X35" si="15">IF(OR(B4=16,C4=16,D4=16,E4=16,F4=16,G4=16),950-A4,X3)</f>
        <v>49</v>
      </c>
      <c r="Y4" s="9">
        <f t="shared" ref="Y4:Y35" si="16">IF(OR(B4=17,C4=17,D4=17,E4=17,F4=17,G4=17),950-A4,Y3)</f>
        <v>49</v>
      </c>
      <c r="Z4" s="9" t="str">
        <f t="shared" ref="Z4:Z35" si="17">IF(OR(B4=18,C4=18,D4=18,E4=18,F4=18,G4=18),950-A4,Z3)</f>
        <v>N/A</v>
      </c>
      <c r="AA4" s="9" t="str">
        <f t="shared" ref="AA4:AA35" si="18">IF(OR(B4=19,C4=19,D4=19,E4=19,F4=19,G4=19),950-A4,AA3)</f>
        <v>N/A</v>
      </c>
      <c r="AB4" s="9" t="str">
        <f t="shared" ref="AB4:AB35" si="19">IF(OR(B4=20,C4=20,D4=20,E4=20,F4=20,G4=20),950-A4,AB3)</f>
        <v>N/A</v>
      </c>
      <c r="AC4" s="19" t="str">
        <f t="shared" ref="AC4:AC35" si="20">IF(OR(B4=21,C4=21,D4=21,E4=21,F4=21,G4=21),950-A4,AC3)</f>
        <v>N/A</v>
      </c>
      <c r="AD4" s="19" t="str">
        <f t="shared" ref="AD4:AD35" si="21">IF(OR(B4=22,C4=22,D4=22,E4=22,F4=22,G4=22),950-A4,AD3)</f>
        <v>N/A</v>
      </c>
      <c r="AE4" s="19" t="str">
        <f t="shared" ref="AE4:AE35" si="22">IF(OR(B4=23,C4=23,D4=23,E4=23,F4=23,G4=23),950-A4,AE3)</f>
        <v>N/A</v>
      </c>
      <c r="AF4" s="19" t="str">
        <f t="shared" ref="AF4:AF35" si="23">IF(OR(B4=24,C4=24,D4=24,E4=24,F4=24,G4=24),950-A4,AF3)</f>
        <v>N/A</v>
      </c>
      <c r="AG4" s="19">
        <f t="shared" ref="AG4:AG35" si="24">IF(OR(B4=25,C4=25,D4=25,E4=25,F4=25,G4=25),950-A4,AG3)</f>
        <v>49</v>
      </c>
      <c r="AH4" s="19" t="str">
        <f t="shared" ref="AH4:AH35" si="25">IF(OR(B4=26,C4=26,D4=26,E4=26,F4=26,G4=26),950-A4,AH3)</f>
        <v>N/A</v>
      </c>
      <c r="AI4" s="19" t="str">
        <f t="shared" ref="AI4:AI35" si="26">IF(OR(B4=27,C4=27,D4=27,E4=27,F4=27,G4=27),950-A4,AI3)</f>
        <v>N/A</v>
      </c>
      <c r="AJ4" s="19" t="str">
        <f t="shared" ref="AJ4:AJ35" si="27">IF(OR(B4=28,C4=28,D4=28,E4=28,F4=28,G4=28),950-A4,AJ3)</f>
        <v>N/A</v>
      </c>
      <c r="AK4" s="19">
        <f t="shared" ref="AK4:AK35" si="28">IF(OR(B4=29,C4=29,D4=29,E4=29,F4=29,G4=29),950-A4,AK3)</f>
        <v>50</v>
      </c>
      <c r="AL4" s="19" t="str">
        <f t="shared" ref="AL4:AL35" si="29">IF(OR(B4=30,C4=30,D4=30,E4=30,F4=30,G4=30),950-A4,AL3)</f>
        <v>N/A</v>
      </c>
      <c r="AM4" s="19" t="str">
        <f t="shared" ref="AM4:AM35" si="30">IF(OR(B4=31,C4=31,D4=31,E4=31,F4=31,G4=31),950-A4,AM3)</f>
        <v>N/A</v>
      </c>
      <c r="AN4" s="19">
        <f t="shared" ref="AN4:AN35" si="31">IF(OR(B4=32,C4=32,D4=32,E4=32,F4=32,G4=32),950-A4,AN3)</f>
        <v>49</v>
      </c>
      <c r="AO4" s="19" t="str">
        <f t="shared" ref="AO4:AO35" si="32">IF(OR(B4=33,C4=33,D4=33,E4=33,F4=33,G4=33),950-A4,AO3)</f>
        <v>N/A</v>
      </c>
      <c r="AP4" s="19">
        <f t="shared" ref="AP4:AP35" si="33">IF(OR(B4=34,C4=34,D4=34,E4=34,F4=34,G4=34),950-A4,AP3)</f>
        <v>50</v>
      </c>
      <c r="AQ4" s="19" t="str">
        <f t="shared" ref="AQ4:AQ35" si="34">IF(OR(B4=35,C4=35,D4=35,E4=35,F4=35,G4=35),950-A4,AQ3)</f>
        <v>N/A</v>
      </c>
      <c r="AR4" s="19">
        <f t="shared" ref="AR4:AR35" si="35">IF(OR(B4=36,C4=36,D4=36,E4=36,F4=36,G4=36),950-A4,AR3)</f>
        <v>50</v>
      </c>
      <c r="AS4" s="19" t="str">
        <f t="shared" ref="AS4:AS35" si="36">IF(OR(B4=37,C4=37,D4=37,E4=37,F4=37,G4=37),950-A4,AS3)</f>
        <v>N/A</v>
      </c>
      <c r="AT4" s="19" t="str">
        <f t="shared" ref="AT4:AT35" si="37">IF(OR(B4=38,C4=38,D4=38,E4=38,F4=38,G4=38),950-A4,AT3)</f>
        <v>N/A</v>
      </c>
      <c r="AU4" s="19" t="str">
        <f t="shared" ref="AU4:AU35" si="38">IF(OR(B4=39,C4=39,D4=39,E4=39,F4=39,G4=39),950-A4,AU3)</f>
        <v>N/A</v>
      </c>
      <c r="AV4" s="19" t="str">
        <f t="shared" ref="AV4:AV35" si="39">IF(OR(B4=40,C4=40,D4=40,E4=40,F4=40,G4=40),950-A4,AV3)</f>
        <v>N/A</v>
      </c>
      <c r="AW4" s="24" t="e">
        <f>IF(#REF!=1,1016-#REF!,AW3)</f>
        <v>#REF!</v>
      </c>
      <c r="AX4" s="24" t="e">
        <f>IF(#REF!=2,1016-#REF!,AX3)</f>
        <v>#REF!</v>
      </c>
      <c r="AY4" s="3">
        <v>1</v>
      </c>
      <c r="AZ4" s="2">
        <f>COUNTIF($B$3:$G$53,1)</f>
        <v>4</v>
      </c>
      <c r="BA4" s="11">
        <f>MIN(I3:I142)</f>
        <v>1</v>
      </c>
      <c r="BB4" s="3">
        <f>COUNTIF($H$3:$H$119,1)</f>
        <v>2</v>
      </c>
      <c r="BC4" s="12" t="e">
        <f>MIN(AW3:AW142)</f>
        <v>#REF!</v>
      </c>
    </row>
    <row r="5" spans="1:55" x14ac:dyDescent="0.25">
      <c r="A5" s="21">
        <v>902</v>
      </c>
      <c r="B5" s="1">
        <v>32</v>
      </c>
      <c r="C5" s="1">
        <v>20</v>
      </c>
      <c r="D5" s="1">
        <v>19</v>
      </c>
      <c r="E5" s="1">
        <v>23</v>
      </c>
      <c r="F5" s="1">
        <v>34</v>
      </c>
      <c r="G5" s="1">
        <v>31</v>
      </c>
      <c r="H5" s="1">
        <v>11</v>
      </c>
      <c r="I5" s="9" t="str">
        <f t="shared" si="0"/>
        <v>N/A</v>
      </c>
      <c r="J5" s="9">
        <f t="shared" si="1"/>
        <v>49</v>
      </c>
      <c r="K5" s="9" t="str">
        <f t="shared" si="2"/>
        <v>N/A</v>
      </c>
      <c r="L5" s="9" t="str">
        <f t="shared" si="3"/>
        <v>N/A</v>
      </c>
      <c r="M5" s="9" t="str">
        <f t="shared" si="4"/>
        <v>N/A</v>
      </c>
      <c r="N5" s="9">
        <f t="shared" si="5"/>
        <v>50</v>
      </c>
      <c r="O5" s="9">
        <f t="shared" si="6"/>
        <v>49</v>
      </c>
      <c r="P5" s="9" t="str">
        <f t="shared" si="7"/>
        <v>N/A</v>
      </c>
      <c r="Q5" s="9" t="str">
        <f t="shared" si="8"/>
        <v>N/A</v>
      </c>
      <c r="R5" s="9" t="str">
        <f t="shared" si="9"/>
        <v>N/A</v>
      </c>
      <c r="S5" s="9" t="str">
        <f t="shared" si="10"/>
        <v>N/A</v>
      </c>
      <c r="T5" s="9" t="str">
        <f t="shared" si="11"/>
        <v>N/A</v>
      </c>
      <c r="U5" s="9" t="str">
        <f t="shared" si="12"/>
        <v>N/A</v>
      </c>
      <c r="V5" s="9" t="str">
        <f t="shared" si="13"/>
        <v>N/A</v>
      </c>
      <c r="W5" s="9">
        <f t="shared" si="14"/>
        <v>50</v>
      </c>
      <c r="X5" s="9">
        <f t="shared" si="15"/>
        <v>49</v>
      </c>
      <c r="Y5" s="9">
        <f t="shared" si="16"/>
        <v>49</v>
      </c>
      <c r="Z5" s="9" t="str">
        <f t="shared" si="17"/>
        <v>N/A</v>
      </c>
      <c r="AA5" s="9">
        <f t="shared" si="18"/>
        <v>48</v>
      </c>
      <c r="AB5" s="9">
        <f t="shared" si="19"/>
        <v>48</v>
      </c>
      <c r="AC5" s="19" t="str">
        <f t="shared" si="20"/>
        <v>N/A</v>
      </c>
      <c r="AD5" s="19" t="str">
        <f t="shared" si="21"/>
        <v>N/A</v>
      </c>
      <c r="AE5" s="19">
        <f t="shared" si="22"/>
        <v>48</v>
      </c>
      <c r="AF5" s="19" t="str">
        <f t="shared" si="23"/>
        <v>N/A</v>
      </c>
      <c r="AG5" s="19">
        <f t="shared" si="24"/>
        <v>49</v>
      </c>
      <c r="AH5" s="19" t="str">
        <f t="shared" si="25"/>
        <v>N/A</v>
      </c>
      <c r="AI5" s="19" t="str">
        <f t="shared" si="26"/>
        <v>N/A</v>
      </c>
      <c r="AJ5" s="19" t="str">
        <f t="shared" si="27"/>
        <v>N/A</v>
      </c>
      <c r="AK5" s="19">
        <f t="shared" si="28"/>
        <v>50</v>
      </c>
      <c r="AL5" s="19" t="str">
        <f t="shared" si="29"/>
        <v>N/A</v>
      </c>
      <c r="AM5" s="19">
        <f t="shared" si="30"/>
        <v>48</v>
      </c>
      <c r="AN5" s="19">
        <f t="shared" si="31"/>
        <v>48</v>
      </c>
      <c r="AO5" s="19" t="str">
        <f t="shared" si="32"/>
        <v>N/A</v>
      </c>
      <c r="AP5" s="19">
        <f t="shared" si="33"/>
        <v>48</v>
      </c>
      <c r="AQ5" s="19" t="str">
        <f t="shared" si="34"/>
        <v>N/A</v>
      </c>
      <c r="AR5" s="19">
        <f t="shared" si="35"/>
        <v>50</v>
      </c>
      <c r="AS5" s="19" t="str">
        <f t="shared" si="36"/>
        <v>N/A</v>
      </c>
      <c r="AT5" s="19" t="str">
        <f t="shared" si="37"/>
        <v>N/A</v>
      </c>
      <c r="AU5" s="19" t="str">
        <f t="shared" si="38"/>
        <v>N/A</v>
      </c>
      <c r="AV5" s="19" t="str">
        <f t="shared" si="39"/>
        <v>N/A</v>
      </c>
      <c r="AW5" s="24" t="e">
        <f>IF(#REF!=1,1016-#REF!,AW4)</f>
        <v>#REF!</v>
      </c>
      <c r="AX5" s="24" t="e">
        <f>IF(#REF!=2,1016-#REF!,AX4)</f>
        <v>#REF!</v>
      </c>
      <c r="AY5" s="3">
        <v>2</v>
      </c>
      <c r="AZ5" s="2">
        <f>COUNTIF($B$3:$G$53,2)</f>
        <v>7</v>
      </c>
      <c r="BA5" s="11">
        <f>MIN(J3:J142)</f>
        <v>18</v>
      </c>
      <c r="BB5" s="3">
        <f>COUNTIF($H$3:$H$119,2)</f>
        <v>3</v>
      </c>
      <c r="BC5" s="12" t="e">
        <f>MIN(AX3:AX142)</f>
        <v>#REF!</v>
      </c>
    </row>
    <row r="6" spans="1:55" x14ac:dyDescent="0.25">
      <c r="A6" s="21">
        <v>903</v>
      </c>
      <c r="B6" s="1">
        <v>15</v>
      </c>
      <c r="C6" s="1">
        <v>35</v>
      </c>
      <c r="D6" s="1">
        <v>5</v>
      </c>
      <c r="E6" s="1">
        <v>20</v>
      </c>
      <c r="F6" s="1">
        <v>34</v>
      </c>
      <c r="G6" s="1">
        <v>3</v>
      </c>
      <c r="H6" s="1">
        <v>13</v>
      </c>
      <c r="I6" s="9" t="str">
        <f t="shared" si="0"/>
        <v>N/A</v>
      </c>
      <c r="J6" s="9">
        <f t="shared" si="1"/>
        <v>49</v>
      </c>
      <c r="K6" s="9">
        <f t="shared" si="2"/>
        <v>47</v>
      </c>
      <c r="L6" s="9" t="str">
        <f t="shared" si="3"/>
        <v>N/A</v>
      </c>
      <c r="M6" s="9">
        <f t="shared" si="4"/>
        <v>47</v>
      </c>
      <c r="N6" s="9">
        <f t="shared" si="5"/>
        <v>50</v>
      </c>
      <c r="O6" s="9">
        <f t="shared" si="6"/>
        <v>49</v>
      </c>
      <c r="P6" s="9" t="str">
        <f t="shared" si="7"/>
        <v>N/A</v>
      </c>
      <c r="Q6" s="9" t="str">
        <f t="shared" si="8"/>
        <v>N/A</v>
      </c>
      <c r="R6" s="9" t="str">
        <f t="shared" si="9"/>
        <v>N/A</v>
      </c>
      <c r="S6" s="9" t="str">
        <f t="shared" si="10"/>
        <v>N/A</v>
      </c>
      <c r="T6" s="9" t="str">
        <f t="shared" si="11"/>
        <v>N/A</v>
      </c>
      <c r="U6" s="9" t="str">
        <f t="shared" si="12"/>
        <v>N/A</v>
      </c>
      <c r="V6" s="9" t="str">
        <f t="shared" si="13"/>
        <v>N/A</v>
      </c>
      <c r="W6" s="9">
        <f t="shared" si="14"/>
        <v>47</v>
      </c>
      <c r="X6" s="9">
        <f t="shared" si="15"/>
        <v>49</v>
      </c>
      <c r="Y6" s="9">
        <f t="shared" si="16"/>
        <v>49</v>
      </c>
      <c r="Z6" s="9" t="str">
        <f t="shared" si="17"/>
        <v>N/A</v>
      </c>
      <c r="AA6" s="9">
        <f t="shared" si="18"/>
        <v>48</v>
      </c>
      <c r="AB6" s="9">
        <f t="shared" si="19"/>
        <v>47</v>
      </c>
      <c r="AC6" s="19" t="str">
        <f t="shared" si="20"/>
        <v>N/A</v>
      </c>
      <c r="AD6" s="19" t="str">
        <f t="shared" si="21"/>
        <v>N/A</v>
      </c>
      <c r="AE6" s="19">
        <f t="shared" si="22"/>
        <v>48</v>
      </c>
      <c r="AF6" s="19" t="str">
        <f t="shared" si="23"/>
        <v>N/A</v>
      </c>
      <c r="AG6" s="19">
        <f t="shared" si="24"/>
        <v>49</v>
      </c>
      <c r="AH6" s="19" t="str">
        <f t="shared" si="25"/>
        <v>N/A</v>
      </c>
      <c r="AI6" s="19" t="str">
        <f t="shared" si="26"/>
        <v>N/A</v>
      </c>
      <c r="AJ6" s="19" t="str">
        <f t="shared" si="27"/>
        <v>N/A</v>
      </c>
      <c r="AK6" s="19">
        <f t="shared" si="28"/>
        <v>50</v>
      </c>
      <c r="AL6" s="19" t="str">
        <f t="shared" si="29"/>
        <v>N/A</v>
      </c>
      <c r="AM6" s="19">
        <f t="shared" si="30"/>
        <v>48</v>
      </c>
      <c r="AN6" s="19">
        <f t="shared" si="31"/>
        <v>48</v>
      </c>
      <c r="AO6" s="19" t="str">
        <f t="shared" si="32"/>
        <v>N/A</v>
      </c>
      <c r="AP6" s="19">
        <f t="shared" si="33"/>
        <v>47</v>
      </c>
      <c r="AQ6" s="19">
        <f t="shared" si="34"/>
        <v>47</v>
      </c>
      <c r="AR6" s="19">
        <f t="shared" si="35"/>
        <v>50</v>
      </c>
      <c r="AS6" s="19" t="str">
        <f t="shared" si="36"/>
        <v>N/A</v>
      </c>
      <c r="AT6" s="19" t="str">
        <f t="shared" si="37"/>
        <v>N/A</v>
      </c>
      <c r="AU6" s="19" t="str">
        <f t="shared" si="38"/>
        <v>N/A</v>
      </c>
      <c r="AV6" s="19" t="str">
        <f t="shared" si="39"/>
        <v>N/A</v>
      </c>
      <c r="AW6" s="24" t="e">
        <f>IF(#REF!=1,1016-#REF!,AW5)</f>
        <v>#REF!</v>
      </c>
      <c r="AX6" s="24" t="e">
        <f>IF(#REF!=2,1016-#REF!,AX5)</f>
        <v>#REF!</v>
      </c>
      <c r="AY6" s="3">
        <v>3</v>
      </c>
      <c r="AZ6" s="2">
        <f>COUNTIF($B$3:$G$53,3)</f>
        <v>7</v>
      </c>
      <c r="BA6" s="11">
        <f>MIN(K3:K142)</f>
        <v>9</v>
      </c>
      <c r="BB6" s="3">
        <f>COUNTIF($H$3:$H$119,3)</f>
        <v>3</v>
      </c>
      <c r="BC6" s="12"/>
    </row>
    <row r="7" spans="1:55" x14ac:dyDescent="0.25">
      <c r="A7" s="21">
        <v>904</v>
      </c>
      <c r="B7" s="1">
        <v>4</v>
      </c>
      <c r="C7" s="1">
        <v>20</v>
      </c>
      <c r="D7" s="1">
        <v>32</v>
      </c>
      <c r="E7" s="1">
        <v>40</v>
      </c>
      <c r="F7" s="1">
        <v>5</v>
      </c>
      <c r="G7" s="1">
        <v>7</v>
      </c>
      <c r="H7" s="1">
        <v>14</v>
      </c>
      <c r="I7" s="9" t="str">
        <f t="shared" si="0"/>
        <v>N/A</v>
      </c>
      <c r="J7" s="9">
        <f t="shared" si="1"/>
        <v>49</v>
      </c>
      <c r="K7" s="9">
        <f t="shared" si="2"/>
        <v>47</v>
      </c>
      <c r="L7" s="9">
        <f t="shared" si="3"/>
        <v>46</v>
      </c>
      <c r="M7" s="9">
        <f t="shared" si="4"/>
        <v>46</v>
      </c>
      <c r="N7" s="9">
        <f t="shared" si="5"/>
        <v>50</v>
      </c>
      <c r="O7" s="9">
        <f t="shared" si="6"/>
        <v>46</v>
      </c>
      <c r="P7" s="9" t="str">
        <f t="shared" si="7"/>
        <v>N/A</v>
      </c>
      <c r="Q7" s="9" t="str">
        <f t="shared" si="8"/>
        <v>N/A</v>
      </c>
      <c r="R7" s="9" t="str">
        <f t="shared" si="9"/>
        <v>N/A</v>
      </c>
      <c r="S7" s="9" t="str">
        <f t="shared" si="10"/>
        <v>N/A</v>
      </c>
      <c r="T7" s="9" t="str">
        <f t="shared" si="11"/>
        <v>N/A</v>
      </c>
      <c r="U7" s="9" t="str">
        <f t="shared" si="12"/>
        <v>N/A</v>
      </c>
      <c r="V7" s="9" t="str">
        <f t="shared" si="13"/>
        <v>N/A</v>
      </c>
      <c r="W7" s="9">
        <f t="shared" si="14"/>
        <v>47</v>
      </c>
      <c r="X7" s="9">
        <f t="shared" si="15"/>
        <v>49</v>
      </c>
      <c r="Y7" s="9">
        <f t="shared" si="16"/>
        <v>49</v>
      </c>
      <c r="Z7" s="9" t="str">
        <f t="shared" si="17"/>
        <v>N/A</v>
      </c>
      <c r="AA7" s="9">
        <f t="shared" si="18"/>
        <v>48</v>
      </c>
      <c r="AB7" s="9">
        <f t="shared" si="19"/>
        <v>46</v>
      </c>
      <c r="AC7" s="19" t="str">
        <f t="shared" si="20"/>
        <v>N/A</v>
      </c>
      <c r="AD7" s="19" t="str">
        <f t="shared" si="21"/>
        <v>N/A</v>
      </c>
      <c r="AE7" s="19">
        <f t="shared" si="22"/>
        <v>48</v>
      </c>
      <c r="AF7" s="19" t="str">
        <f t="shared" si="23"/>
        <v>N/A</v>
      </c>
      <c r="AG7" s="19">
        <f t="shared" si="24"/>
        <v>49</v>
      </c>
      <c r="AH7" s="19" t="str">
        <f t="shared" si="25"/>
        <v>N/A</v>
      </c>
      <c r="AI7" s="19" t="str">
        <f t="shared" si="26"/>
        <v>N/A</v>
      </c>
      <c r="AJ7" s="19" t="str">
        <f t="shared" si="27"/>
        <v>N/A</v>
      </c>
      <c r="AK7" s="19">
        <f t="shared" si="28"/>
        <v>50</v>
      </c>
      <c r="AL7" s="19" t="str">
        <f t="shared" si="29"/>
        <v>N/A</v>
      </c>
      <c r="AM7" s="19">
        <f t="shared" si="30"/>
        <v>48</v>
      </c>
      <c r="AN7" s="19">
        <f t="shared" si="31"/>
        <v>46</v>
      </c>
      <c r="AO7" s="19" t="str">
        <f t="shared" si="32"/>
        <v>N/A</v>
      </c>
      <c r="AP7" s="19">
        <f t="shared" si="33"/>
        <v>47</v>
      </c>
      <c r="AQ7" s="19">
        <f t="shared" si="34"/>
        <v>47</v>
      </c>
      <c r="AR7" s="19">
        <f t="shared" si="35"/>
        <v>50</v>
      </c>
      <c r="AS7" s="19" t="str">
        <f t="shared" si="36"/>
        <v>N/A</v>
      </c>
      <c r="AT7" s="19" t="str">
        <f t="shared" si="37"/>
        <v>N/A</v>
      </c>
      <c r="AU7" s="19" t="str">
        <f t="shared" si="38"/>
        <v>N/A</v>
      </c>
      <c r="AV7" s="19">
        <f t="shared" si="39"/>
        <v>46</v>
      </c>
      <c r="AW7" s="24" t="e">
        <f>IF(#REF!=1,1016-#REF!,AW6)</f>
        <v>#REF!</v>
      </c>
      <c r="AX7" s="24" t="e">
        <f>IF(#REF!=2,1016-#REF!,AX6)</f>
        <v>#REF!</v>
      </c>
      <c r="AY7" s="3">
        <v>4</v>
      </c>
      <c r="AZ7" s="2">
        <f>COUNTIF($B$3:$G$53,4)</f>
        <v>9</v>
      </c>
      <c r="BA7" s="11">
        <f>MIN(L3:L142)</f>
        <v>7</v>
      </c>
      <c r="BB7" s="3">
        <f>COUNTIF($H$3:$H$119,4)</f>
        <v>1</v>
      </c>
      <c r="BC7" s="12"/>
    </row>
    <row r="8" spans="1:55" x14ac:dyDescent="0.25">
      <c r="A8" s="21">
        <v>905</v>
      </c>
      <c r="B8" s="1">
        <v>18</v>
      </c>
      <c r="C8" s="1">
        <v>33</v>
      </c>
      <c r="D8" s="1">
        <v>8</v>
      </c>
      <c r="E8" s="1">
        <v>12</v>
      </c>
      <c r="F8" s="1">
        <v>19</v>
      </c>
      <c r="G8" s="1">
        <v>26</v>
      </c>
      <c r="H8" s="1">
        <v>6</v>
      </c>
      <c r="I8" s="9" t="str">
        <f t="shared" si="0"/>
        <v>N/A</v>
      </c>
      <c r="J8" s="9">
        <f t="shared" si="1"/>
        <v>49</v>
      </c>
      <c r="K8" s="9">
        <f t="shared" si="2"/>
        <v>47</v>
      </c>
      <c r="L8" s="9">
        <f t="shared" si="3"/>
        <v>46</v>
      </c>
      <c r="M8" s="9">
        <f t="shared" si="4"/>
        <v>46</v>
      </c>
      <c r="N8" s="9">
        <f t="shared" si="5"/>
        <v>50</v>
      </c>
      <c r="O8" s="9">
        <f t="shared" si="6"/>
        <v>46</v>
      </c>
      <c r="P8" s="9">
        <f t="shared" si="7"/>
        <v>45</v>
      </c>
      <c r="Q8" s="9" t="str">
        <f t="shared" si="8"/>
        <v>N/A</v>
      </c>
      <c r="R8" s="9" t="str">
        <f t="shared" si="9"/>
        <v>N/A</v>
      </c>
      <c r="S8" s="9" t="str">
        <f t="shared" si="10"/>
        <v>N/A</v>
      </c>
      <c r="T8" s="9">
        <f t="shared" si="11"/>
        <v>45</v>
      </c>
      <c r="U8" s="9" t="str">
        <f t="shared" si="12"/>
        <v>N/A</v>
      </c>
      <c r="V8" s="9" t="str">
        <f t="shared" si="13"/>
        <v>N/A</v>
      </c>
      <c r="W8" s="9">
        <f t="shared" si="14"/>
        <v>47</v>
      </c>
      <c r="X8" s="9">
        <f t="shared" si="15"/>
        <v>49</v>
      </c>
      <c r="Y8" s="9">
        <f t="shared" si="16"/>
        <v>49</v>
      </c>
      <c r="Z8" s="9">
        <f t="shared" si="17"/>
        <v>45</v>
      </c>
      <c r="AA8" s="9">
        <f t="shared" si="18"/>
        <v>45</v>
      </c>
      <c r="AB8" s="9">
        <f t="shared" si="19"/>
        <v>46</v>
      </c>
      <c r="AC8" s="19" t="str">
        <f t="shared" si="20"/>
        <v>N/A</v>
      </c>
      <c r="AD8" s="19" t="str">
        <f t="shared" si="21"/>
        <v>N/A</v>
      </c>
      <c r="AE8" s="19">
        <f t="shared" si="22"/>
        <v>48</v>
      </c>
      <c r="AF8" s="19" t="str">
        <f t="shared" si="23"/>
        <v>N/A</v>
      </c>
      <c r="AG8" s="19">
        <f t="shared" si="24"/>
        <v>49</v>
      </c>
      <c r="AH8" s="19">
        <f t="shared" si="25"/>
        <v>45</v>
      </c>
      <c r="AI8" s="19" t="str">
        <f t="shared" si="26"/>
        <v>N/A</v>
      </c>
      <c r="AJ8" s="19" t="str">
        <f t="shared" si="27"/>
        <v>N/A</v>
      </c>
      <c r="AK8" s="19">
        <f t="shared" si="28"/>
        <v>50</v>
      </c>
      <c r="AL8" s="19" t="str">
        <f t="shared" si="29"/>
        <v>N/A</v>
      </c>
      <c r="AM8" s="19">
        <f t="shared" si="30"/>
        <v>48</v>
      </c>
      <c r="AN8" s="19">
        <f t="shared" si="31"/>
        <v>46</v>
      </c>
      <c r="AO8" s="19">
        <f t="shared" si="32"/>
        <v>45</v>
      </c>
      <c r="AP8" s="19">
        <f t="shared" si="33"/>
        <v>47</v>
      </c>
      <c r="AQ8" s="19">
        <f t="shared" si="34"/>
        <v>47</v>
      </c>
      <c r="AR8" s="19">
        <f t="shared" si="35"/>
        <v>50</v>
      </c>
      <c r="AS8" s="19" t="str">
        <f t="shared" si="36"/>
        <v>N/A</v>
      </c>
      <c r="AT8" s="19" t="str">
        <f t="shared" si="37"/>
        <v>N/A</v>
      </c>
      <c r="AU8" s="19" t="str">
        <f t="shared" si="38"/>
        <v>N/A</v>
      </c>
      <c r="AV8" s="19">
        <f t="shared" si="39"/>
        <v>46</v>
      </c>
      <c r="AW8" s="24" t="e">
        <f>IF(#REF!=1,1016-#REF!,AW7)</f>
        <v>#REF!</v>
      </c>
      <c r="AX8" s="24" t="e">
        <f>IF(#REF!=2,1016-#REF!,AX7)</f>
        <v>#REF!</v>
      </c>
      <c r="AY8" s="3">
        <v>5</v>
      </c>
      <c r="AZ8" s="2">
        <f>COUNTIF($B$3:$G$53,5)</f>
        <v>8</v>
      </c>
      <c r="BA8" s="11">
        <f>MIN(M3:M142)</f>
        <v>12</v>
      </c>
      <c r="BB8" s="3">
        <f>COUNTIF($H$3:$H$119,5)</f>
        <v>5</v>
      </c>
      <c r="BC8" s="12"/>
    </row>
    <row r="9" spans="1:55" x14ac:dyDescent="0.25">
      <c r="A9" s="21">
        <v>906</v>
      </c>
      <c r="B9" s="1">
        <v>24</v>
      </c>
      <c r="C9" s="1">
        <v>20</v>
      </c>
      <c r="D9" s="1">
        <v>9</v>
      </c>
      <c r="E9" s="1">
        <v>31</v>
      </c>
      <c r="F9" s="1">
        <v>2</v>
      </c>
      <c r="G9" s="1">
        <v>8</v>
      </c>
      <c r="H9" s="1">
        <v>1</v>
      </c>
      <c r="I9" s="9" t="str">
        <f t="shared" si="0"/>
        <v>N/A</v>
      </c>
      <c r="J9" s="9">
        <f t="shared" si="1"/>
        <v>44</v>
      </c>
      <c r="K9" s="9">
        <f t="shared" si="2"/>
        <v>47</v>
      </c>
      <c r="L9" s="9">
        <f t="shared" si="3"/>
        <v>46</v>
      </c>
      <c r="M9" s="9">
        <f t="shared" si="4"/>
        <v>46</v>
      </c>
      <c r="N9" s="9">
        <f t="shared" si="5"/>
        <v>50</v>
      </c>
      <c r="O9" s="9">
        <f t="shared" si="6"/>
        <v>46</v>
      </c>
      <c r="P9" s="9">
        <f t="shared" si="7"/>
        <v>44</v>
      </c>
      <c r="Q9" s="9">
        <f t="shared" si="8"/>
        <v>44</v>
      </c>
      <c r="R9" s="9" t="str">
        <f t="shared" si="9"/>
        <v>N/A</v>
      </c>
      <c r="S9" s="9" t="str">
        <f t="shared" si="10"/>
        <v>N/A</v>
      </c>
      <c r="T9" s="9">
        <f t="shared" si="11"/>
        <v>45</v>
      </c>
      <c r="U9" s="9" t="str">
        <f t="shared" si="12"/>
        <v>N/A</v>
      </c>
      <c r="V9" s="9" t="str">
        <f t="shared" si="13"/>
        <v>N/A</v>
      </c>
      <c r="W9" s="9">
        <f t="shared" si="14"/>
        <v>47</v>
      </c>
      <c r="X9" s="9">
        <f t="shared" si="15"/>
        <v>49</v>
      </c>
      <c r="Y9" s="9">
        <f t="shared" si="16"/>
        <v>49</v>
      </c>
      <c r="Z9" s="9">
        <f t="shared" si="17"/>
        <v>45</v>
      </c>
      <c r="AA9" s="9">
        <f t="shared" si="18"/>
        <v>45</v>
      </c>
      <c r="AB9" s="9">
        <f t="shared" si="19"/>
        <v>44</v>
      </c>
      <c r="AC9" s="19" t="str">
        <f t="shared" si="20"/>
        <v>N/A</v>
      </c>
      <c r="AD9" s="19" t="str">
        <f t="shared" si="21"/>
        <v>N/A</v>
      </c>
      <c r="AE9" s="19">
        <f t="shared" si="22"/>
        <v>48</v>
      </c>
      <c r="AF9" s="19">
        <f t="shared" si="23"/>
        <v>44</v>
      </c>
      <c r="AG9" s="19">
        <f t="shared" si="24"/>
        <v>49</v>
      </c>
      <c r="AH9" s="19">
        <f t="shared" si="25"/>
        <v>45</v>
      </c>
      <c r="AI9" s="19" t="str">
        <f t="shared" si="26"/>
        <v>N/A</v>
      </c>
      <c r="AJ9" s="19" t="str">
        <f t="shared" si="27"/>
        <v>N/A</v>
      </c>
      <c r="AK9" s="19">
        <f t="shared" si="28"/>
        <v>50</v>
      </c>
      <c r="AL9" s="19" t="str">
        <f t="shared" si="29"/>
        <v>N/A</v>
      </c>
      <c r="AM9" s="19">
        <f t="shared" si="30"/>
        <v>44</v>
      </c>
      <c r="AN9" s="19">
        <f t="shared" si="31"/>
        <v>46</v>
      </c>
      <c r="AO9" s="19">
        <f t="shared" si="32"/>
        <v>45</v>
      </c>
      <c r="AP9" s="19">
        <f t="shared" si="33"/>
        <v>47</v>
      </c>
      <c r="AQ9" s="19">
        <f t="shared" si="34"/>
        <v>47</v>
      </c>
      <c r="AR9" s="19">
        <f t="shared" si="35"/>
        <v>50</v>
      </c>
      <c r="AS9" s="19" t="str">
        <f t="shared" si="36"/>
        <v>N/A</v>
      </c>
      <c r="AT9" s="19" t="str">
        <f t="shared" si="37"/>
        <v>N/A</v>
      </c>
      <c r="AU9" s="19" t="str">
        <f t="shared" si="38"/>
        <v>N/A</v>
      </c>
      <c r="AV9" s="19">
        <f t="shared" si="39"/>
        <v>46</v>
      </c>
      <c r="AW9" s="24" t="e">
        <f>IF(#REF!=1,1016-#REF!,AW8)</f>
        <v>#REF!</v>
      </c>
      <c r="AX9" s="24" t="e">
        <f>IF(#REF!=2,1016-#REF!,AX8)</f>
        <v>#REF!</v>
      </c>
      <c r="AY9" s="3">
        <v>6</v>
      </c>
      <c r="AZ9" s="2">
        <f>COUNTIF($B$3:$G$53,6)</f>
        <v>6</v>
      </c>
      <c r="BA9" s="11">
        <f>MIN(N3:N142)</f>
        <v>5</v>
      </c>
      <c r="BB9" s="3">
        <f>COUNTIF($H$3:$H$119,6)</f>
        <v>3</v>
      </c>
      <c r="BC9" s="12"/>
    </row>
    <row r="10" spans="1:55" x14ac:dyDescent="0.25">
      <c r="A10" s="21">
        <v>907</v>
      </c>
      <c r="B10" s="1">
        <v>1</v>
      </c>
      <c r="C10" s="1">
        <v>20</v>
      </c>
      <c r="D10" s="1">
        <v>38</v>
      </c>
      <c r="E10" s="1">
        <v>11</v>
      </c>
      <c r="F10" s="1">
        <v>2</v>
      </c>
      <c r="G10" s="1">
        <v>25</v>
      </c>
      <c r="H10" s="1">
        <v>5</v>
      </c>
      <c r="I10" s="9">
        <f t="shared" si="0"/>
        <v>43</v>
      </c>
      <c r="J10" s="9">
        <f t="shared" si="1"/>
        <v>43</v>
      </c>
      <c r="K10" s="9">
        <f t="shared" si="2"/>
        <v>47</v>
      </c>
      <c r="L10" s="9">
        <f t="shared" si="3"/>
        <v>46</v>
      </c>
      <c r="M10" s="9">
        <f t="shared" si="4"/>
        <v>46</v>
      </c>
      <c r="N10" s="9">
        <f t="shared" si="5"/>
        <v>50</v>
      </c>
      <c r="O10" s="9">
        <f t="shared" si="6"/>
        <v>46</v>
      </c>
      <c r="P10" s="9">
        <f t="shared" si="7"/>
        <v>44</v>
      </c>
      <c r="Q10" s="9">
        <f t="shared" si="8"/>
        <v>44</v>
      </c>
      <c r="R10" s="9" t="str">
        <f t="shared" si="9"/>
        <v>N/A</v>
      </c>
      <c r="S10" s="9">
        <f t="shared" si="10"/>
        <v>43</v>
      </c>
      <c r="T10" s="9">
        <f t="shared" si="11"/>
        <v>45</v>
      </c>
      <c r="U10" s="9" t="str">
        <f t="shared" si="12"/>
        <v>N/A</v>
      </c>
      <c r="V10" s="9" t="str">
        <f t="shared" si="13"/>
        <v>N/A</v>
      </c>
      <c r="W10" s="9">
        <f t="shared" si="14"/>
        <v>47</v>
      </c>
      <c r="X10" s="9">
        <f t="shared" si="15"/>
        <v>49</v>
      </c>
      <c r="Y10" s="9">
        <f t="shared" si="16"/>
        <v>49</v>
      </c>
      <c r="Z10" s="9">
        <f t="shared" si="17"/>
        <v>45</v>
      </c>
      <c r="AA10" s="9">
        <f t="shared" si="18"/>
        <v>45</v>
      </c>
      <c r="AB10" s="9">
        <f t="shared" si="19"/>
        <v>43</v>
      </c>
      <c r="AC10" s="19" t="str">
        <f t="shared" si="20"/>
        <v>N/A</v>
      </c>
      <c r="AD10" s="19" t="str">
        <f t="shared" si="21"/>
        <v>N/A</v>
      </c>
      <c r="AE10" s="19">
        <f t="shared" si="22"/>
        <v>48</v>
      </c>
      <c r="AF10" s="19">
        <f t="shared" si="23"/>
        <v>44</v>
      </c>
      <c r="AG10" s="19">
        <f t="shared" si="24"/>
        <v>43</v>
      </c>
      <c r="AH10" s="19">
        <f t="shared" si="25"/>
        <v>45</v>
      </c>
      <c r="AI10" s="19" t="str">
        <f t="shared" si="26"/>
        <v>N/A</v>
      </c>
      <c r="AJ10" s="19" t="str">
        <f t="shared" si="27"/>
        <v>N/A</v>
      </c>
      <c r="AK10" s="19">
        <f t="shared" si="28"/>
        <v>50</v>
      </c>
      <c r="AL10" s="19" t="str">
        <f t="shared" si="29"/>
        <v>N/A</v>
      </c>
      <c r="AM10" s="19">
        <f t="shared" si="30"/>
        <v>44</v>
      </c>
      <c r="AN10" s="19">
        <f t="shared" si="31"/>
        <v>46</v>
      </c>
      <c r="AO10" s="19">
        <f t="shared" si="32"/>
        <v>45</v>
      </c>
      <c r="AP10" s="19">
        <f t="shared" si="33"/>
        <v>47</v>
      </c>
      <c r="AQ10" s="19">
        <f t="shared" si="34"/>
        <v>47</v>
      </c>
      <c r="AR10" s="19">
        <f t="shared" si="35"/>
        <v>50</v>
      </c>
      <c r="AS10" s="19" t="str">
        <f t="shared" si="36"/>
        <v>N/A</v>
      </c>
      <c r="AT10" s="19">
        <f t="shared" si="37"/>
        <v>43</v>
      </c>
      <c r="AU10" s="19" t="str">
        <f t="shared" si="38"/>
        <v>N/A</v>
      </c>
      <c r="AV10" s="19">
        <f t="shared" si="39"/>
        <v>46</v>
      </c>
      <c r="AW10" s="24" t="e">
        <f>IF(#REF!=1,1016-#REF!,AW9)</f>
        <v>#REF!</v>
      </c>
      <c r="AX10" s="24" t="e">
        <f>IF(#REF!=2,1016-#REF!,AX9)</f>
        <v>#REF!</v>
      </c>
      <c r="AY10" s="3">
        <v>7</v>
      </c>
      <c r="AZ10" s="2">
        <f>COUNTIF($B$3:$G$53,7)</f>
        <v>7</v>
      </c>
      <c r="BA10" s="11">
        <f>MIN(O3:O142)</f>
        <v>16</v>
      </c>
      <c r="BB10" s="3">
        <f>COUNTIF($H$3:$H$119,7)</f>
        <v>2</v>
      </c>
      <c r="BC10" s="12"/>
    </row>
    <row r="11" spans="1:55" x14ac:dyDescent="0.25">
      <c r="A11" s="21">
        <v>908</v>
      </c>
      <c r="B11" s="1">
        <v>8</v>
      </c>
      <c r="C11" s="1">
        <v>10</v>
      </c>
      <c r="D11" s="1">
        <v>26</v>
      </c>
      <c r="E11" s="1">
        <v>19</v>
      </c>
      <c r="F11" s="1">
        <v>18</v>
      </c>
      <c r="G11" s="1">
        <v>36</v>
      </c>
      <c r="H11" s="1">
        <v>5</v>
      </c>
      <c r="I11" s="9">
        <f t="shared" si="0"/>
        <v>43</v>
      </c>
      <c r="J11" s="9">
        <f t="shared" si="1"/>
        <v>43</v>
      </c>
      <c r="K11" s="9">
        <f t="shared" si="2"/>
        <v>47</v>
      </c>
      <c r="L11" s="9">
        <f t="shared" si="3"/>
        <v>46</v>
      </c>
      <c r="M11" s="9">
        <f t="shared" si="4"/>
        <v>46</v>
      </c>
      <c r="N11" s="9">
        <f t="shared" si="5"/>
        <v>50</v>
      </c>
      <c r="O11" s="9">
        <f t="shared" si="6"/>
        <v>46</v>
      </c>
      <c r="P11" s="9">
        <f t="shared" si="7"/>
        <v>42</v>
      </c>
      <c r="Q11" s="9">
        <f t="shared" si="8"/>
        <v>44</v>
      </c>
      <c r="R11" s="9">
        <f t="shared" si="9"/>
        <v>42</v>
      </c>
      <c r="S11" s="9">
        <f t="shared" si="10"/>
        <v>43</v>
      </c>
      <c r="T11" s="9">
        <f t="shared" si="11"/>
        <v>45</v>
      </c>
      <c r="U11" s="9" t="str">
        <f t="shared" si="12"/>
        <v>N/A</v>
      </c>
      <c r="V11" s="9" t="str">
        <f t="shared" si="13"/>
        <v>N/A</v>
      </c>
      <c r="W11" s="9">
        <f t="shared" si="14"/>
        <v>47</v>
      </c>
      <c r="X11" s="9">
        <f t="shared" si="15"/>
        <v>49</v>
      </c>
      <c r="Y11" s="9">
        <f t="shared" si="16"/>
        <v>49</v>
      </c>
      <c r="Z11" s="9">
        <f t="shared" si="17"/>
        <v>42</v>
      </c>
      <c r="AA11" s="9">
        <f t="shared" si="18"/>
        <v>42</v>
      </c>
      <c r="AB11" s="9">
        <f t="shared" si="19"/>
        <v>43</v>
      </c>
      <c r="AC11" s="19" t="str">
        <f t="shared" si="20"/>
        <v>N/A</v>
      </c>
      <c r="AD11" s="19" t="str">
        <f t="shared" si="21"/>
        <v>N/A</v>
      </c>
      <c r="AE11" s="19">
        <f t="shared" si="22"/>
        <v>48</v>
      </c>
      <c r="AF11" s="19">
        <f t="shared" si="23"/>
        <v>44</v>
      </c>
      <c r="AG11" s="19">
        <f t="shared" si="24"/>
        <v>43</v>
      </c>
      <c r="AH11" s="19">
        <f t="shared" si="25"/>
        <v>42</v>
      </c>
      <c r="AI11" s="19" t="str">
        <f t="shared" si="26"/>
        <v>N/A</v>
      </c>
      <c r="AJ11" s="19" t="str">
        <f t="shared" si="27"/>
        <v>N/A</v>
      </c>
      <c r="AK11" s="19">
        <f t="shared" si="28"/>
        <v>50</v>
      </c>
      <c r="AL11" s="19" t="str">
        <f t="shared" si="29"/>
        <v>N/A</v>
      </c>
      <c r="AM11" s="19">
        <f t="shared" si="30"/>
        <v>44</v>
      </c>
      <c r="AN11" s="19">
        <f t="shared" si="31"/>
        <v>46</v>
      </c>
      <c r="AO11" s="19">
        <f t="shared" si="32"/>
        <v>45</v>
      </c>
      <c r="AP11" s="19">
        <f t="shared" si="33"/>
        <v>47</v>
      </c>
      <c r="AQ11" s="19">
        <f t="shared" si="34"/>
        <v>47</v>
      </c>
      <c r="AR11" s="19">
        <f t="shared" si="35"/>
        <v>42</v>
      </c>
      <c r="AS11" s="19" t="str">
        <f t="shared" si="36"/>
        <v>N/A</v>
      </c>
      <c r="AT11" s="19">
        <f t="shared" si="37"/>
        <v>43</v>
      </c>
      <c r="AU11" s="19" t="str">
        <f t="shared" si="38"/>
        <v>N/A</v>
      </c>
      <c r="AV11" s="19">
        <f t="shared" si="39"/>
        <v>46</v>
      </c>
      <c r="AW11" s="24" t="e">
        <f>IF(#REF!=1,1016-#REF!,AW10)</f>
        <v>#REF!</v>
      </c>
      <c r="AX11" s="24" t="e">
        <f>IF(#REF!=2,1016-#REF!,AX10)</f>
        <v>#REF!</v>
      </c>
      <c r="AY11" s="3">
        <v>8</v>
      </c>
      <c r="AZ11" s="2">
        <f>COUNTIF($B$3:$G$53,8)</f>
        <v>14</v>
      </c>
      <c r="BA11" s="11">
        <f>MIN(P3:P142)</f>
        <v>5</v>
      </c>
      <c r="BB11" s="3">
        <f>COUNTIF($H$3:$H$119,8)</f>
        <v>2</v>
      </c>
      <c r="BC11" s="12"/>
    </row>
    <row r="12" spans="1:55" x14ac:dyDescent="0.25">
      <c r="A12" s="21">
        <v>909</v>
      </c>
      <c r="B12" s="1">
        <v>7</v>
      </c>
      <c r="C12" s="1">
        <v>11</v>
      </c>
      <c r="D12" s="1">
        <v>26</v>
      </c>
      <c r="E12" s="1">
        <v>29</v>
      </c>
      <c r="F12" s="1">
        <v>22</v>
      </c>
      <c r="G12" s="1">
        <v>24</v>
      </c>
      <c r="H12" s="1">
        <v>20</v>
      </c>
      <c r="I12" s="9">
        <f t="shared" si="0"/>
        <v>43</v>
      </c>
      <c r="J12" s="9">
        <f t="shared" si="1"/>
        <v>43</v>
      </c>
      <c r="K12" s="9">
        <f t="shared" si="2"/>
        <v>47</v>
      </c>
      <c r="L12" s="9">
        <f t="shared" si="3"/>
        <v>46</v>
      </c>
      <c r="M12" s="9">
        <f t="shared" si="4"/>
        <v>46</v>
      </c>
      <c r="N12" s="9">
        <f t="shared" si="5"/>
        <v>50</v>
      </c>
      <c r="O12" s="9">
        <f t="shared" si="6"/>
        <v>41</v>
      </c>
      <c r="P12" s="9">
        <f t="shared" si="7"/>
        <v>42</v>
      </c>
      <c r="Q12" s="9">
        <f t="shared" si="8"/>
        <v>44</v>
      </c>
      <c r="R12" s="9">
        <f t="shared" si="9"/>
        <v>42</v>
      </c>
      <c r="S12" s="9">
        <f t="shared" si="10"/>
        <v>41</v>
      </c>
      <c r="T12" s="9">
        <f t="shared" si="11"/>
        <v>45</v>
      </c>
      <c r="U12" s="9" t="str">
        <f t="shared" si="12"/>
        <v>N/A</v>
      </c>
      <c r="V12" s="9" t="str">
        <f t="shared" si="13"/>
        <v>N/A</v>
      </c>
      <c r="W12" s="9">
        <f t="shared" si="14"/>
        <v>47</v>
      </c>
      <c r="X12" s="9">
        <f t="shared" si="15"/>
        <v>49</v>
      </c>
      <c r="Y12" s="9">
        <f t="shared" si="16"/>
        <v>49</v>
      </c>
      <c r="Z12" s="9">
        <f t="shared" si="17"/>
        <v>42</v>
      </c>
      <c r="AA12" s="9">
        <f t="shared" si="18"/>
        <v>42</v>
      </c>
      <c r="AB12" s="9">
        <f t="shared" si="19"/>
        <v>43</v>
      </c>
      <c r="AC12" s="19" t="str">
        <f t="shared" si="20"/>
        <v>N/A</v>
      </c>
      <c r="AD12" s="19">
        <f t="shared" si="21"/>
        <v>41</v>
      </c>
      <c r="AE12" s="19">
        <f t="shared" si="22"/>
        <v>48</v>
      </c>
      <c r="AF12" s="19">
        <f t="shared" si="23"/>
        <v>41</v>
      </c>
      <c r="AG12" s="19">
        <f t="shared" si="24"/>
        <v>43</v>
      </c>
      <c r="AH12" s="19">
        <f t="shared" si="25"/>
        <v>41</v>
      </c>
      <c r="AI12" s="19" t="str">
        <f t="shared" si="26"/>
        <v>N/A</v>
      </c>
      <c r="AJ12" s="19" t="str">
        <f t="shared" si="27"/>
        <v>N/A</v>
      </c>
      <c r="AK12" s="19">
        <f t="shared" si="28"/>
        <v>41</v>
      </c>
      <c r="AL12" s="19" t="str">
        <f t="shared" si="29"/>
        <v>N/A</v>
      </c>
      <c r="AM12" s="19">
        <f t="shared" si="30"/>
        <v>44</v>
      </c>
      <c r="AN12" s="19">
        <f t="shared" si="31"/>
        <v>46</v>
      </c>
      <c r="AO12" s="19">
        <f t="shared" si="32"/>
        <v>45</v>
      </c>
      <c r="AP12" s="19">
        <f t="shared" si="33"/>
        <v>47</v>
      </c>
      <c r="AQ12" s="19">
        <f t="shared" si="34"/>
        <v>47</v>
      </c>
      <c r="AR12" s="19">
        <f t="shared" si="35"/>
        <v>42</v>
      </c>
      <c r="AS12" s="19" t="str">
        <f t="shared" si="36"/>
        <v>N/A</v>
      </c>
      <c r="AT12" s="19">
        <f t="shared" si="37"/>
        <v>43</v>
      </c>
      <c r="AU12" s="19" t="str">
        <f t="shared" si="38"/>
        <v>N/A</v>
      </c>
      <c r="AV12" s="19">
        <f t="shared" si="39"/>
        <v>46</v>
      </c>
      <c r="AW12" s="24" t="e">
        <f>IF(#REF!=1,1016-#REF!,AW11)</f>
        <v>#REF!</v>
      </c>
      <c r="AX12" s="24" t="e">
        <f>IF(#REF!=2,1016-#REF!,AX11)</f>
        <v>#REF!</v>
      </c>
      <c r="AY12" s="3">
        <v>9</v>
      </c>
      <c r="AZ12" s="2">
        <f>COUNTIF($B$3:$G$53,9)</f>
        <v>8</v>
      </c>
      <c r="BA12" s="11">
        <f>MIN(Q3:Q142)</f>
        <v>0</v>
      </c>
      <c r="BB12" s="3">
        <f>COUNTIF($H$3:$H$119,9)</f>
        <v>2</v>
      </c>
      <c r="BC12" s="12"/>
    </row>
    <row r="13" spans="1:55" x14ac:dyDescent="0.25">
      <c r="A13" s="21">
        <v>910</v>
      </c>
      <c r="B13" s="1">
        <v>15</v>
      </c>
      <c r="C13" s="1">
        <v>35</v>
      </c>
      <c r="D13" s="1">
        <v>8</v>
      </c>
      <c r="E13" s="1">
        <v>5</v>
      </c>
      <c r="F13" s="1">
        <v>29</v>
      </c>
      <c r="G13" s="1">
        <v>31</v>
      </c>
      <c r="H13" s="1">
        <v>9</v>
      </c>
      <c r="I13" s="9">
        <f t="shared" si="0"/>
        <v>43</v>
      </c>
      <c r="J13" s="9">
        <f t="shared" si="1"/>
        <v>43</v>
      </c>
      <c r="K13" s="9">
        <f t="shared" si="2"/>
        <v>47</v>
      </c>
      <c r="L13" s="9">
        <f t="shared" si="3"/>
        <v>46</v>
      </c>
      <c r="M13" s="9">
        <f t="shared" si="4"/>
        <v>40</v>
      </c>
      <c r="N13" s="9">
        <f t="shared" si="5"/>
        <v>50</v>
      </c>
      <c r="O13" s="9">
        <f t="shared" si="6"/>
        <v>41</v>
      </c>
      <c r="P13" s="9">
        <f t="shared" si="7"/>
        <v>40</v>
      </c>
      <c r="Q13" s="9">
        <f t="shared" si="8"/>
        <v>44</v>
      </c>
      <c r="R13" s="9">
        <f t="shared" si="9"/>
        <v>42</v>
      </c>
      <c r="S13" s="9">
        <f t="shared" si="10"/>
        <v>41</v>
      </c>
      <c r="T13" s="9">
        <f t="shared" si="11"/>
        <v>45</v>
      </c>
      <c r="U13" s="9" t="str">
        <f t="shared" si="12"/>
        <v>N/A</v>
      </c>
      <c r="V13" s="9" t="str">
        <f t="shared" si="13"/>
        <v>N/A</v>
      </c>
      <c r="W13" s="9">
        <f t="shared" si="14"/>
        <v>40</v>
      </c>
      <c r="X13" s="9">
        <f t="shared" si="15"/>
        <v>49</v>
      </c>
      <c r="Y13" s="9">
        <f t="shared" si="16"/>
        <v>49</v>
      </c>
      <c r="Z13" s="9">
        <f t="shared" si="17"/>
        <v>42</v>
      </c>
      <c r="AA13" s="9">
        <f t="shared" si="18"/>
        <v>42</v>
      </c>
      <c r="AB13" s="9">
        <f t="shared" si="19"/>
        <v>43</v>
      </c>
      <c r="AC13" s="19" t="str">
        <f t="shared" si="20"/>
        <v>N/A</v>
      </c>
      <c r="AD13" s="19">
        <f t="shared" si="21"/>
        <v>41</v>
      </c>
      <c r="AE13" s="19">
        <f t="shared" si="22"/>
        <v>48</v>
      </c>
      <c r="AF13" s="19">
        <f t="shared" si="23"/>
        <v>41</v>
      </c>
      <c r="AG13" s="19">
        <f t="shared" si="24"/>
        <v>43</v>
      </c>
      <c r="AH13" s="19">
        <f t="shared" si="25"/>
        <v>41</v>
      </c>
      <c r="AI13" s="19" t="str">
        <f t="shared" si="26"/>
        <v>N/A</v>
      </c>
      <c r="AJ13" s="19" t="str">
        <f t="shared" si="27"/>
        <v>N/A</v>
      </c>
      <c r="AK13" s="19">
        <f t="shared" si="28"/>
        <v>40</v>
      </c>
      <c r="AL13" s="19" t="str">
        <f t="shared" si="29"/>
        <v>N/A</v>
      </c>
      <c r="AM13" s="19">
        <f t="shared" si="30"/>
        <v>40</v>
      </c>
      <c r="AN13" s="19">
        <f t="shared" si="31"/>
        <v>46</v>
      </c>
      <c r="AO13" s="19">
        <f t="shared" si="32"/>
        <v>45</v>
      </c>
      <c r="AP13" s="19">
        <f t="shared" si="33"/>
        <v>47</v>
      </c>
      <c r="AQ13" s="19">
        <f t="shared" si="34"/>
        <v>40</v>
      </c>
      <c r="AR13" s="19">
        <f t="shared" si="35"/>
        <v>42</v>
      </c>
      <c r="AS13" s="19" t="str">
        <f t="shared" si="36"/>
        <v>N/A</v>
      </c>
      <c r="AT13" s="19">
        <f t="shared" si="37"/>
        <v>43</v>
      </c>
      <c r="AU13" s="19" t="str">
        <f t="shared" si="38"/>
        <v>N/A</v>
      </c>
      <c r="AV13" s="19">
        <f t="shared" si="39"/>
        <v>46</v>
      </c>
      <c r="AW13" s="24" t="e">
        <f>IF(#REF!=1,1016-#REF!,AW12)</f>
        <v>#REF!</v>
      </c>
      <c r="AX13" s="24" t="e">
        <f>IF(#REF!=2,1016-#REF!,AX12)</f>
        <v>#REF!</v>
      </c>
      <c r="AY13" s="3">
        <v>10</v>
      </c>
      <c r="AZ13" s="2">
        <f>COUNTIF($B$3:$G$53,10)</f>
        <v>7</v>
      </c>
      <c r="BA13" s="11">
        <f>MIN(R3:R142)</f>
        <v>6</v>
      </c>
      <c r="BB13" s="3">
        <f>COUNTIF($H$3:$H$119,10)</f>
        <v>0</v>
      </c>
      <c r="BC13" s="12"/>
    </row>
    <row r="14" spans="1:55" x14ac:dyDescent="0.25">
      <c r="A14" s="21">
        <v>911</v>
      </c>
      <c r="B14" s="1">
        <v>10</v>
      </c>
      <c r="C14" s="1">
        <v>25</v>
      </c>
      <c r="D14" s="1">
        <v>39</v>
      </c>
      <c r="E14" s="1">
        <v>31</v>
      </c>
      <c r="F14" s="1">
        <v>19</v>
      </c>
      <c r="G14" s="1">
        <v>2</v>
      </c>
      <c r="H14" s="1">
        <v>6</v>
      </c>
      <c r="I14" s="9">
        <f t="shared" si="0"/>
        <v>43</v>
      </c>
      <c r="J14" s="9">
        <f t="shared" si="1"/>
        <v>39</v>
      </c>
      <c r="K14" s="9">
        <f t="shared" si="2"/>
        <v>47</v>
      </c>
      <c r="L14" s="9">
        <f t="shared" si="3"/>
        <v>46</v>
      </c>
      <c r="M14" s="9">
        <f t="shared" si="4"/>
        <v>40</v>
      </c>
      <c r="N14" s="9">
        <f t="shared" si="5"/>
        <v>50</v>
      </c>
      <c r="O14" s="9">
        <f t="shared" si="6"/>
        <v>41</v>
      </c>
      <c r="P14" s="9">
        <f t="shared" si="7"/>
        <v>40</v>
      </c>
      <c r="Q14" s="9">
        <f t="shared" si="8"/>
        <v>44</v>
      </c>
      <c r="R14" s="9">
        <f t="shared" si="9"/>
        <v>39</v>
      </c>
      <c r="S14" s="9">
        <f t="shared" si="10"/>
        <v>41</v>
      </c>
      <c r="T14" s="9">
        <f t="shared" si="11"/>
        <v>45</v>
      </c>
      <c r="U14" s="9" t="str">
        <f t="shared" si="12"/>
        <v>N/A</v>
      </c>
      <c r="V14" s="9" t="str">
        <f t="shared" si="13"/>
        <v>N/A</v>
      </c>
      <c r="W14" s="9">
        <f t="shared" si="14"/>
        <v>40</v>
      </c>
      <c r="X14" s="9">
        <f t="shared" si="15"/>
        <v>49</v>
      </c>
      <c r="Y14" s="9">
        <f t="shared" si="16"/>
        <v>49</v>
      </c>
      <c r="Z14" s="9">
        <f t="shared" si="17"/>
        <v>42</v>
      </c>
      <c r="AA14" s="9">
        <f t="shared" si="18"/>
        <v>39</v>
      </c>
      <c r="AB14" s="9">
        <f t="shared" si="19"/>
        <v>43</v>
      </c>
      <c r="AC14" s="19" t="str">
        <f t="shared" si="20"/>
        <v>N/A</v>
      </c>
      <c r="AD14" s="19">
        <f t="shared" si="21"/>
        <v>41</v>
      </c>
      <c r="AE14" s="19">
        <f t="shared" si="22"/>
        <v>48</v>
      </c>
      <c r="AF14" s="19">
        <f t="shared" si="23"/>
        <v>41</v>
      </c>
      <c r="AG14" s="19">
        <f t="shared" si="24"/>
        <v>39</v>
      </c>
      <c r="AH14" s="19">
        <f t="shared" si="25"/>
        <v>41</v>
      </c>
      <c r="AI14" s="19" t="str">
        <f t="shared" si="26"/>
        <v>N/A</v>
      </c>
      <c r="AJ14" s="19" t="str">
        <f t="shared" si="27"/>
        <v>N/A</v>
      </c>
      <c r="AK14" s="19">
        <f t="shared" si="28"/>
        <v>40</v>
      </c>
      <c r="AL14" s="19" t="str">
        <f t="shared" si="29"/>
        <v>N/A</v>
      </c>
      <c r="AM14" s="19">
        <f t="shared" si="30"/>
        <v>39</v>
      </c>
      <c r="AN14" s="19">
        <f t="shared" si="31"/>
        <v>46</v>
      </c>
      <c r="AO14" s="19">
        <f t="shared" si="32"/>
        <v>45</v>
      </c>
      <c r="AP14" s="19">
        <f t="shared" si="33"/>
        <v>47</v>
      </c>
      <c r="AQ14" s="19">
        <f t="shared" si="34"/>
        <v>40</v>
      </c>
      <c r="AR14" s="19">
        <f t="shared" si="35"/>
        <v>42</v>
      </c>
      <c r="AS14" s="19" t="str">
        <f t="shared" si="36"/>
        <v>N/A</v>
      </c>
      <c r="AT14" s="19">
        <f t="shared" si="37"/>
        <v>43</v>
      </c>
      <c r="AU14" s="19">
        <f t="shared" si="38"/>
        <v>39</v>
      </c>
      <c r="AV14" s="19">
        <f t="shared" si="39"/>
        <v>46</v>
      </c>
      <c r="AW14" s="24" t="e">
        <f>IF(#REF!=1,1016-#REF!,AW13)</f>
        <v>#REF!</v>
      </c>
      <c r="AX14" s="24" t="e">
        <f>IF(#REF!=2,1016-#REF!,AX13)</f>
        <v>#REF!</v>
      </c>
      <c r="AY14" s="3">
        <v>11</v>
      </c>
      <c r="AZ14" s="2">
        <f>COUNTIF($B$3:$G$53,11)</f>
        <v>6</v>
      </c>
      <c r="BA14" s="11">
        <f>MIN(S3:S142)</f>
        <v>3</v>
      </c>
      <c r="BB14" s="3">
        <f>COUNTIF($H$3:$H$119,11)</f>
        <v>6</v>
      </c>
      <c r="BC14" s="12"/>
    </row>
    <row r="15" spans="1:55" x14ac:dyDescent="0.25">
      <c r="A15" s="21">
        <v>912</v>
      </c>
      <c r="B15" s="1">
        <v>31</v>
      </c>
      <c r="C15" s="1">
        <v>24</v>
      </c>
      <c r="D15" s="1">
        <v>5</v>
      </c>
      <c r="E15" s="1">
        <v>38</v>
      </c>
      <c r="F15" s="1">
        <v>7</v>
      </c>
      <c r="G15" s="1">
        <v>13</v>
      </c>
      <c r="H15" s="1">
        <v>8</v>
      </c>
      <c r="I15" s="9">
        <f t="shared" si="0"/>
        <v>43</v>
      </c>
      <c r="J15" s="9">
        <f t="shared" si="1"/>
        <v>39</v>
      </c>
      <c r="K15" s="9">
        <f t="shared" si="2"/>
        <v>47</v>
      </c>
      <c r="L15" s="9">
        <f t="shared" si="3"/>
        <v>46</v>
      </c>
      <c r="M15" s="9">
        <f t="shared" si="4"/>
        <v>38</v>
      </c>
      <c r="N15" s="9">
        <f t="shared" si="5"/>
        <v>50</v>
      </c>
      <c r="O15" s="9">
        <f t="shared" si="6"/>
        <v>38</v>
      </c>
      <c r="P15" s="9">
        <f t="shared" si="7"/>
        <v>40</v>
      </c>
      <c r="Q15" s="9">
        <f t="shared" si="8"/>
        <v>44</v>
      </c>
      <c r="R15" s="9">
        <f t="shared" si="9"/>
        <v>39</v>
      </c>
      <c r="S15" s="9">
        <f t="shared" si="10"/>
        <v>41</v>
      </c>
      <c r="T15" s="9">
        <f t="shared" si="11"/>
        <v>45</v>
      </c>
      <c r="U15" s="9">
        <f t="shared" si="12"/>
        <v>38</v>
      </c>
      <c r="V15" s="9" t="str">
        <f t="shared" si="13"/>
        <v>N/A</v>
      </c>
      <c r="W15" s="9">
        <f t="shared" si="14"/>
        <v>40</v>
      </c>
      <c r="X15" s="9">
        <f t="shared" si="15"/>
        <v>49</v>
      </c>
      <c r="Y15" s="9">
        <f t="shared" si="16"/>
        <v>49</v>
      </c>
      <c r="Z15" s="9">
        <f t="shared" si="17"/>
        <v>42</v>
      </c>
      <c r="AA15" s="9">
        <f t="shared" si="18"/>
        <v>39</v>
      </c>
      <c r="AB15" s="9">
        <f t="shared" si="19"/>
        <v>43</v>
      </c>
      <c r="AC15" s="19" t="str">
        <f t="shared" si="20"/>
        <v>N/A</v>
      </c>
      <c r="AD15" s="19">
        <f t="shared" si="21"/>
        <v>41</v>
      </c>
      <c r="AE15" s="19">
        <f t="shared" si="22"/>
        <v>48</v>
      </c>
      <c r="AF15" s="19">
        <f t="shared" si="23"/>
        <v>38</v>
      </c>
      <c r="AG15" s="19">
        <f t="shared" si="24"/>
        <v>39</v>
      </c>
      <c r="AH15" s="19">
        <f t="shared" si="25"/>
        <v>41</v>
      </c>
      <c r="AI15" s="19" t="str">
        <f t="shared" si="26"/>
        <v>N/A</v>
      </c>
      <c r="AJ15" s="19" t="str">
        <f t="shared" si="27"/>
        <v>N/A</v>
      </c>
      <c r="AK15" s="19">
        <f t="shared" si="28"/>
        <v>40</v>
      </c>
      <c r="AL15" s="19" t="str">
        <f t="shared" si="29"/>
        <v>N/A</v>
      </c>
      <c r="AM15" s="19">
        <f t="shared" si="30"/>
        <v>38</v>
      </c>
      <c r="AN15" s="19">
        <f t="shared" si="31"/>
        <v>46</v>
      </c>
      <c r="AO15" s="19">
        <f t="shared" si="32"/>
        <v>45</v>
      </c>
      <c r="AP15" s="19">
        <f t="shared" si="33"/>
        <v>47</v>
      </c>
      <c r="AQ15" s="19">
        <f t="shared" si="34"/>
        <v>40</v>
      </c>
      <c r="AR15" s="19">
        <f t="shared" si="35"/>
        <v>42</v>
      </c>
      <c r="AS15" s="19" t="str">
        <f t="shared" si="36"/>
        <v>N/A</v>
      </c>
      <c r="AT15" s="19">
        <f t="shared" si="37"/>
        <v>38</v>
      </c>
      <c r="AU15" s="19">
        <f t="shared" si="38"/>
        <v>39</v>
      </c>
      <c r="AV15" s="19">
        <f t="shared" si="39"/>
        <v>46</v>
      </c>
      <c r="AW15" s="24" t="e">
        <f>IF(#REF!=1,1016-#REF!,AW14)</f>
        <v>#REF!</v>
      </c>
      <c r="AX15" s="24" t="e">
        <f>IF(#REF!=2,1016-#REF!,AX14)</f>
        <v>#REF!</v>
      </c>
      <c r="AY15" s="3">
        <v>12</v>
      </c>
      <c r="AZ15" s="2">
        <f>COUNTIF($B$3:$G$53,1)</f>
        <v>4</v>
      </c>
      <c r="BA15" s="11">
        <f>MIN(T3:T142)</f>
        <v>13</v>
      </c>
      <c r="BB15" s="3">
        <f>COUNTIF($H$3:$H$119,12)</f>
        <v>3</v>
      </c>
      <c r="BC15" s="12"/>
    </row>
    <row r="16" spans="1:55" x14ac:dyDescent="0.25">
      <c r="A16" s="21">
        <v>913</v>
      </c>
      <c r="B16" s="1">
        <v>11</v>
      </c>
      <c r="C16" s="1">
        <v>17</v>
      </c>
      <c r="D16" s="1">
        <v>37</v>
      </c>
      <c r="E16" s="1">
        <v>3</v>
      </c>
      <c r="F16" s="1">
        <v>24</v>
      </c>
      <c r="G16" s="1">
        <v>29</v>
      </c>
      <c r="H16" s="1">
        <v>3</v>
      </c>
      <c r="I16" s="9">
        <f t="shared" si="0"/>
        <v>43</v>
      </c>
      <c r="J16" s="9">
        <f t="shared" si="1"/>
        <v>39</v>
      </c>
      <c r="K16" s="9">
        <f t="shared" si="2"/>
        <v>37</v>
      </c>
      <c r="L16" s="9">
        <f t="shared" si="3"/>
        <v>46</v>
      </c>
      <c r="M16" s="9">
        <f t="shared" si="4"/>
        <v>38</v>
      </c>
      <c r="N16" s="9">
        <f t="shared" si="5"/>
        <v>50</v>
      </c>
      <c r="O16" s="9">
        <f t="shared" si="6"/>
        <v>38</v>
      </c>
      <c r="P16" s="9">
        <f t="shared" si="7"/>
        <v>40</v>
      </c>
      <c r="Q16" s="9">
        <f t="shared" si="8"/>
        <v>44</v>
      </c>
      <c r="R16" s="9">
        <f t="shared" si="9"/>
        <v>39</v>
      </c>
      <c r="S16" s="9">
        <f t="shared" si="10"/>
        <v>37</v>
      </c>
      <c r="T16" s="9">
        <f t="shared" si="11"/>
        <v>45</v>
      </c>
      <c r="U16" s="9">
        <f t="shared" si="12"/>
        <v>38</v>
      </c>
      <c r="V16" s="9" t="str">
        <f t="shared" si="13"/>
        <v>N/A</v>
      </c>
      <c r="W16" s="9">
        <f t="shared" si="14"/>
        <v>40</v>
      </c>
      <c r="X16" s="9">
        <f t="shared" si="15"/>
        <v>49</v>
      </c>
      <c r="Y16" s="9">
        <f t="shared" si="16"/>
        <v>37</v>
      </c>
      <c r="Z16" s="9">
        <f t="shared" si="17"/>
        <v>42</v>
      </c>
      <c r="AA16" s="9">
        <f t="shared" si="18"/>
        <v>39</v>
      </c>
      <c r="AB16" s="9">
        <f t="shared" si="19"/>
        <v>43</v>
      </c>
      <c r="AC16" s="19" t="str">
        <f t="shared" si="20"/>
        <v>N/A</v>
      </c>
      <c r="AD16" s="19">
        <f t="shared" si="21"/>
        <v>41</v>
      </c>
      <c r="AE16" s="19">
        <f t="shared" si="22"/>
        <v>48</v>
      </c>
      <c r="AF16" s="19">
        <f t="shared" si="23"/>
        <v>37</v>
      </c>
      <c r="AG16" s="19">
        <f t="shared" si="24"/>
        <v>39</v>
      </c>
      <c r="AH16" s="19">
        <f t="shared" si="25"/>
        <v>41</v>
      </c>
      <c r="AI16" s="19" t="str">
        <f t="shared" si="26"/>
        <v>N/A</v>
      </c>
      <c r="AJ16" s="19" t="str">
        <f t="shared" si="27"/>
        <v>N/A</v>
      </c>
      <c r="AK16" s="19">
        <f t="shared" si="28"/>
        <v>37</v>
      </c>
      <c r="AL16" s="19" t="str">
        <f t="shared" si="29"/>
        <v>N/A</v>
      </c>
      <c r="AM16" s="19">
        <f t="shared" si="30"/>
        <v>38</v>
      </c>
      <c r="AN16" s="19">
        <f t="shared" si="31"/>
        <v>46</v>
      </c>
      <c r="AO16" s="19">
        <f t="shared" si="32"/>
        <v>45</v>
      </c>
      <c r="AP16" s="19">
        <f t="shared" si="33"/>
        <v>47</v>
      </c>
      <c r="AQ16" s="19">
        <f t="shared" si="34"/>
        <v>40</v>
      </c>
      <c r="AR16" s="19">
        <f t="shared" si="35"/>
        <v>42</v>
      </c>
      <c r="AS16" s="19">
        <f t="shared" si="36"/>
        <v>37</v>
      </c>
      <c r="AT16" s="19">
        <f t="shared" si="37"/>
        <v>38</v>
      </c>
      <c r="AU16" s="19">
        <f t="shared" si="38"/>
        <v>39</v>
      </c>
      <c r="AV16" s="19">
        <f t="shared" si="39"/>
        <v>46</v>
      </c>
      <c r="AW16" s="24" t="e">
        <f>IF(#REF!=1,1016-#REF!,AW15)</f>
        <v>#REF!</v>
      </c>
      <c r="AX16" s="24" t="e">
        <f>IF(#REF!=2,1016-#REF!,AX15)</f>
        <v>#REF!</v>
      </c>
      <c r="AY16" s="3">
        <v>13</v>
      </c>
      <c r="AZ16" s="2">
        <f>COUNTIF($B$3:$G$53,13)</f>
        <v>9</v>
      </c>
      <c r="BA16" s="11">
        <f>MIN(U3:U142)</f>
        <v>11</v>
      </c>
      <c r="BB16" s="3">
        <f>COUNTIF($H$3:$H$119,13)</f>
        <v>3</v>
      </c>
      <c r="BC16" s="12"/>
    </row>
    <row r="17" spans="1:55" x14ac:dyDescent="0.25">
      <c r="A17" s="21">
        <v>914</v>
      </c>
      <c r="B17" s="1">
        <v>36</v>
      </c>
      <c r="C17" s="1">
        <v>17</v>
      </c>
      <c r="D17" s="1">
        <v>35</v>
      </c>
      <c r="E17" s="1">
        <v>40</v>
      </c>
      <c r="F17" s="1">
        <v>8</v>
      </c>
      <c r="G17" s="1">
        <v>10</v>
      </c>
      <c r="H17" s="1">
        <v>13</v>
      </c>
      <c r="I17" s="9">
        <f t="shared" si="0"/>
        <v>43</v>
      </c>
      <c r="J17" s="9">
        <f t="shared" si="1"/>
        <v>39</v>
      </c>
      <c r="K17" s="9">
        <f t="shared" si="2"/>
        <v>37</v>
      </c>
      <c r="L17" s="9">
        <f t="shared" si="3"/>
        <v>46</v>
      </c>
      <c r="M17" s="9">
        <f t="shared" si="4"/>
        <v>38</v>
      </c>
      <c r="N17" s="9">
        <f t="shared" si="5"/>
        <v>50</v>
      </c>
      <c r="O17" s="9">
        <f t="shared" si="6"/>
        <v>38</v>
      </c>
      <c r="P17" s="9">
        <f t="shared" si="7"/>
        <v>36</v>
      </c>
      <c r="Q17" s="9">
        <f t="shared" si="8"/>
        <v>44</v>
      </c>
      <c r="R17" s="9">
        <f t="shared" si="9"/>
        <v>36</v>
      </c>
      <c r="S17" s="9">
        <f t="shared" si="10"/>
        <v>37</v>
      </c>
      <c r="T17" s="9">
        <f t="shared" si="11"/>
        <v>45</v>
      </c>
      <c r="U17" s="9">
        <f t="shared" si="12"/>
        <v>38</v>
      </c>
      <c r="V17" s="9" t="str">
        <f t="shared" si="13"/>
        <v>N/A</v>
      </c>
      <c r="W17" s="9">
        <f t="shared" si="14"/>
        <v>40</v>
      </c>
      <c r="X17" s="9">
        <f t="shared" si="15"/>
        <v>49</v>
      </c>
      <c r="Y17" s="9">
        <f t="shared" si="16"/>
        <v>36</v>
      </c>
      <c r="Z17" s="9">
        <f t="shared" si="17"/>
        <v>42</v>
      </c>
      <c r="AA17" s="9">
        <f t="shared" si="18"/>
        <v>39</v>
      </c>
      <c r="AB17" s="9">
        <f t="shared" si="19"/>
        <v>43</v>
      </c>
      <c r="AC17" s="19" t="str">
        <f t="shared" si="20"/>
        <v>N/A</v>
      </c>
      <c r="AD17" s="19">
        <f t="shared" si="21"/>
        <v>41</v>
      </c>
      <c r="AE17" s="19">
        <f t="shared" si="22"/>
        <v>48</v>
      </c>
      <c r="AF17" s="19">
        <f t="shared" si="23"/>
        <v>37</v>
      </c>
      <c r="AG17" s="19">
        <f t="shared" si="24"/>
        <v>39</v>
      </c>
      <c r="AH17" s="19">
        <f t="shared" si="25"/>
        <v>41</v>
      </c>
      <c r="AI17" s="19" t="str">
        <f t="shared" si="26"/>
        <v>N/A</v>
      </c>
      <c r="AJ17" s="19" t="str">
        <f t="shared" si="27"/>
        <v>N/A</v>
      </c>
      <c r="AK17" s="19">
        <f t="shared" si="28"/>
        <v>37</v>
      </c>
      <c r="AL17" s="19" t="str">
        <f t="shared" si="29"/>
        <v>N/A</v>
      </c>
      <c r="AM17" s="19">
        <f t="shared" si="30"/>
        <v>38</v>
      </c>
      <c r="AN17" s="19">
        <f t="shared" si="31"/>
        <v>46</v>
      </c>
      <c r="AO17" s="19">
        <f t="shared" si="32"/>
        <v>45</v>
      </c>
      <c r="AP17" s="19">
        <f t="shared" si="33"/>
        <v>47</v>
      </c>
      <c r="AQ17" s="19">
        <f t="shared" si="34"/>
        <v>36</v>
      </c>
      <c r="AR17" s="19">
        <f t="shared" si="35"/>
        <v>36</v>
      </c>
      <c r="AS17" s="19">
        <f t="shared" si="36"/>
        <v>37</v>
      </c>
      <c r="AT17" s="19">
        <f t="shared" si="37"/>
        <v>38</v>
      </c>
      <c r="AU17" s="19">
        <f t="shared" si="38"/>
        <v>39</v>
      </c>
      <c r="AV17" s="19">
        <f t="shared" si="39"/>
        <v>36</v>
      </c>
      <c r="AW17" s="24" t="e">
        <f>IF(#REF!=1,1016-#REF!,AW16)</f>
        <v>#REF!</v>
      </c>
      <c r="AX17" s="24" t="e">
        <f>IF(#REF!=2,1016-#REF!,AX16)</f>
        <v>#REF!</v>
      </c>
      <c r="AY17" s="3">
        <v>14</v>
      </c>
      <c r="AZ17" s="2">
        <f>COUNTIF($B$3:$G$53,14)</f>
        <v>6</v>
      </c>
      <c r="BA17" s="11">
        <f>MIN(V3:V142)</f>
        <v>7</v>
      </c>
      <c r="BB17" s="3">
        <f>COUNTIF($H$3:$H$119,14)</f>
        <v>3</v>
      </c>
      <c r="BC17" s="12"/>
    </row>
    <row r="18" spans="1:55" x14ac:dyDescent="0.25">
      <c r="A18" s="21">
        <v>915</v>
      </c>
      <c r="B18" s="1">
        <v>14</v>
      </c>
      <c r="C18" s="1">
        <v>31</v>
      </c>
      <c r="D18" s="1">
        <v>1</v>
      </c>
      <c r="E18" s="1">
        <v>13</v>
      </c>
      <c r="F18" s="1">
        <v>4</v>
      </c>
      <c r="G18" s="1">
        <v>33</v>
      </c>
      <c r="H18" s="1">
        <v>12</v>
      </c>
      <c r="I18" s="9">
        <f t="shared" si="0"/>
        <v>35</v>
      </c>
      <c r="J18" s="9">
        <f t="shared" si="1"/>
        <v>39</v>
      </c>
      <c r="K18" s="9">
        <f t="shared" si="2"/>
        <v>37</v>
      </c>
      <c r="L18" s="9">
        <f t="shared" si="3"/>
        <v>35</v>
      </c>
      <c r="M18" s="9">
        <f t="shared" si="4"/>
        <v>38</v>
      </c>
      <c r="N18" s="9">
        <f t="shared" si="5"/>
        <v>50</v>
      </c>
      <c r="O18" s="9">
        <f t="shared" si="6"/>
        <v>38</v>
      </c>
      <c r="P18" s="9">
        <f t="shared" si="7"/>
        <v>36</v>
      </c>
      <c r="Q18" s="9">
        <f t="shared" si="8"/>
        <v>44</v>
      </c>
      <c r="R18" s="9">
        <f t="shared" si="9"/>
        <v>36</v>
      </c>
      <c r="S18" s="9">
        <f t="shared" si="10"/>
        <v>37</v>
      </c>
      <c r="T18" s="9">
        <f t="shared" si="11"/>
        <v>45</v>
      </c>
      <c r="U18" s="9">
        <f t="shared" si="12"/>
        <v>35</v>
      </c>
      <c r="V18" s="9">
        <f t="shared" si="13"/>
        <v>35</v>
      </c>
      <c r="W18" s="9">
        <f t="shared" si="14"/>
        <v>40</v>
      </c>
      <c r="X18" s="9">
        <f t="shared" si="15"/>
        <v>49</v>
      </c>
      <c r="Y18" s="9">
        <f t="shared" si="16"/>
        <v>36</v>
      </c>
      <c r="Z18" s="9">
        <f t="shared" si="17"/>
        <v>42</v>
      </c>
      <c r="AA18" s="9">
        <f t="shared" si="18"/>
        <v>39</v>
      </c>
      <c r="AB18" s="9">
        <f t="shared" si="19"/>
        <v>43</v>
      </c>
      <c r="AC18" s="19" t="str">
        <f t="shared" si="20"/>
        <v>N/A</v>
      </c>
      <c r="AD18" s="19">
        <f t="shared" si="21"/>
        <v>41</v>
      </c>
      <c r="AE18" s="19">
        <f t="shared" si="22"/>
        <v>48</v>
      </c>
      <c r="AF18" s="19">
        <f t="shared" si="23"/>
        <v>37</v>
      </c>
      <c r="AG18" s="19">
        <f t="shared" si="24"/>
        <v>39</v>
      </c>
      <c r="AH18" s="19">
        <f t="shared" si="25"/>
        <v>41</v>
      </c>
      <c r="AI18" s="19" t="str">
        <f t="shared" si="26"/>
        <v>N/A</v>
      </c>
      <c r="AJ18" s="19" t="str">
        <f t="shared" si="27"/>
        <v>N/A</v>
      </c>
      <c r="AK18" s="19">
        <f t="shared" si="28"/>
        <v>37</v>
      </c>
      <c r="AL18" s="19" t="str">
        <f t="shared" si="29"/>
        <v>N/A</v>
      </c>
      <c r="AM18" s="19">
        <f t="shared" si="30"/>
        <v>35</v>
      </c>
      <c r="AN18" s="19">
        <f t="shared" si="31"/>
        <v>46</v>
      </c>
      <c r="AO18" s="19">
        <f t="shared" si="32"/>
        <v>35</v>
      </c>
      <c r="AP18" s="19">
        <f t="shared" si="33"/>
        <v>47</v>
      </c>
      <c r="AQ18" s="19">
        <f t="shared" si="34"/>
        <v>36</v>
      </c>
      <c r="AR18" s="19">
        <f t="shared" si="35"/>
        <v>36</v>
      </c>
      <c r="AS18" s="19">
        <f t="shared" si="36"/>
        <v>37</v>
      </c>
      <c r="AT18" s="19">
        <f t="shared" si="37"/>
        <v>38</v>
      </c>
      <c r="AU18" s="19">
        <f t="shared" si="38"/>
        <v>39</v>
      </c>
      <c r="AV18" s="19">
        <f t="shared" si="39"/>
        <v>36</v>
      </c>
      <c r="AW18" s="24" t="e">
        <f>IF(#REF!=1,1016-#REF!,AW17)</f>
        <v>#REF!</v>
      </c>
      <c r="AX18" s="24" t="e">
        <f>IF(#REF!=2,1016-#REF!,AX17)</f>
        <v>#REF!</v>
      </c>
      <c r="AY18" s="3">
        <v>15</v>
      </c>
      <c r="AZ18" s="2">
        <f>COUNTIF($B$3:$G$53,15)</f>
        <v>5</v>
      </c>
      <c r="BA18" s="11">
        <f>MIN(W3:W142)</f>
        <v>1</v>
      </c>
      <c r="BB18" s="3">
        <f>COUNTIF($H$3:$H$119,15)</f>
        <v>2</v>
      </c>
      <c r="BC18" s="12"/>
    </row>
    <row r="19" spans="1:55" x14ac:dyDescent="0.25">
      <c r="A19" s="21">
        <v>916</v>
      </c>
      <c r="B19" s="1">
        <v>4</v>
      </c>
      <c r="C19" s="1">
        <v>22</v>
      </c>
      <c r="D19" s="1">
        <v>23</v>
      </c>
      <c r="E19" s="1">
        <v>32</v>
      </c>
      <c r="F19" s="1">
        <v>14</v>
      </c>
      <c r="G19" s="1">
        <v>9</v>
      </c>
      <c r="H19" s="1">
        <v>19</v>
      </c>
      <c r="I19" s="9">
        <f t="shared" si="0"/>
        <v>35</v>
      </c>
      <c r="J19" s="9">
        <f t="shared" si="1"/>
        <v>39</v>
      </c>
      <c r="K19" s="9">
        <f t="shared" si="2"/>
        <v>37</v>
      </c>
      <c r="L19" s="9">
        <f t="shared" si="3"/>
        <v>34</v>
      </c>
      <c r="M19" s="9">
        <f t="shared" si="4"/>
        <v>38</v>
      </c>
      <c r="N19" s="9">
        <f t="shared" si="5"/>
        <v>50</v>
      </c>
      <c r="O19" s="9">
        <f t="shared" si="6"/>
        <v>38</v>
      </c>
      <c r="P19" s="9">
        <f t="shared" si="7"/>
        <v>36</v>
      </c>
      <c r="Q19" s="9">
        <f t="shared" si="8"/>
        <v>34</v>
      </c>
      <c r="R19" s="9">
        <f t="shared" si="9"/>
        <v>36</v>
      </c>
      <c r="S19" s="9">
        <f t="shared" si="10"/>
        <v>37</v>
      </c>
      <c r="T19" s="9">
        <f t="shared" si="11"/>
        <v>45</v>
      </c>
      <c r="U19" s="9">
        <f t="shared" si="12"/>
        <v>35</v>
      </c>
      <c r="V19" s="9">
        <f t="shared" si="13"/>
        <v>34</v>
      </c>
      <c r="W19" s="9">
        <f t="shared" si="14"/>
        <v>40</v>
      </c>
      <c r="X19" s="9">
        <f t="shared" si="15"/>
        <v>49</v>
      </c>
      <c r="Y19" s="9">
        <f t="shared" si="16"/>
        <v>36</v>
      </c>
      <c r="Z19" s="9">
        <f t="shared" si="17"/>
        <v>42</v>
      </c>
      <c r="AA19" s="9">
        <f t="shared" si="18"/>
        <v>39</v>
      </c>
      <c r="AB19" s="9">
        <f t="shared" si="19"/>
        <v>43</v>
      </c>
      <c r="AC19" s="19" t="str">
        <f t="shared" si="20"/>
        <v>N/A</v>
      </c>
      <c r="AD19" s="19">
        <f t="shared" si="21"/>
        <v>34</v>
      </c>
      <c r="AE19" s="19">
        <f t="shared" si="22"/>
        <v>34</v>
      </c>
      <c r="AF19" s="19">
        <f t="shared" si="23"/>
        <v>37</v>
      </c>
      <c r="AG19" s="19">
        <f t="shared" si="24"/>
        <v>39</v>
      </c>
      <c r="AH19" s="19">
        <f t="shared" si="25"/>
        <v>41</v>
      </c>
      <c r="AI19" s="19" t="str">
        <f t="shared" si="26"/>
        <v>N/A</v>
      </c>
      <c r="AJ19" s="19" t="str">
        <f t="shared" si="27"/>
        <v>N/A</v>
      </c>
      <c r="AK19" s="19">
        <f t="shared" si="28"/>
        <v>37</v>
      </c>
      <c r="AL19" s="19" t="str">
        <f t="shared" si="29"/>
        <v>N/A</v>
      </c>
      <c r="AM19" s="19">
        <f t="shared" si="30"/>
        <v>35</v>
      </c>
      <c r="AN19" s="19">
        <f t="shared" si="31"/>
        <v>34</v>
      </c>
      <c r="AO19" s="19">
        <f t="shared" si="32"/>
        <v>35</v>
      </c>
      <c r="AP19" s="19">
        <f t="shared" si="33"/>
        <v>47</v>
      </c>
      <c r="AQ19" s="19">
        <f t="shared" si="34"/>
        <v>36</v>
      </c>
      <c r="AR19" s="19">
        <f t="shared" si="35"/>
        <v>36</v>
      </c>
      <c r="AS19" s="19">
        <f t="shared" si="36"/>
        <v>37</v>
      </c>
      <c r="AT19" s="19">
        <f t="shared" si="37"/>
        <v>38</v>
      </c>
      <c r="AU19" s="19">
        <f t="shared" si="38"/>
        <v>39</v>
      </c>
      <c r="AV19" s="19">
        <f t="shared" si="39"/>
        <v>36</v>
      </c>
      <c r="AW19" s="24" t="e">
        <f>IF(#REF!=1,1016-#REF!,AW18)</f>
        <v>#REF!</v>
      </c>
      <c r="AX19" s="24" t="e">
        <f>IF(#REF!=2,1016-#REF!,AX18)</f>
        <v>#REF!</v>
      </c>
      <c r="AY19" s="3">
        <v>16</v>
      </c>
      <c r="AZ19" s="2">
        <f>COUNTIF($B$3:$G$53,16)</f>
        <v>8</v>
      </c>
      <c r="BA19" s="11">
        <f>MIN(X3:X142)</f>
        <v>1</v>
      </c>
      <c r="BB19" s="3">
        <f>COUNTIF($H$3:$H$119,16)</f>
        <v>1</v>
      </c>
      <c r="BC19" s="12"/>
    </row>
    <row r="20" spans="1:55" x14ac:dyDescent="0.25">
      <c r="A20" s="21">
        <v>917</v>
      </c>
      <c r="B20" s="1">
        <v>13</v>
      </c>
      <c r="C20" s="1">
        <v>31</v>
      </c>
      <c r="D20" s="1">
        <v>26</v>
      </c>
      <c r="E20" s="1">
        <v>6</v>
      </c>
      <c r="F20" s="1">
        <v>8</v>
      </c>
      <c r="G20" s="1">
        <v>30</v>
      </c>
      <c r="H20" s="1">
        <v>1</v>
      </c>
      <c r="I20" s="9">
        <f t="shared" si="0"/>
        <v>35</v>
      </c>
      <c r="J20" s="9">
        <f t="shared" si="1"/>
        <v>39</v>
      </c>
      <c r="K20" s="9">
        <f t="shared" si="2"/>
        <v>37</v>
      </c>
      <c r="L20" s="9">
        <f t="shared" si="3"/>
        <v>34</v>
      </c>
      <c r="M20" s="9">
        <f t="shared" si="4"/>
        <v>38</v>
      </c>
      <c r="N20" s="9">
        <f t="shared" si="5"/>
        <v>33</v>
      </c>
      <c r="O20" s="9">
        <f t="shared" si="6"/>
        <v>38</v>
      </c>
      <c r="P20" s="9">
        <f t="shared" si="7"/>
        <v>33</v>
      </c>
      <c r="Q20" s="9">
        <f t="shared" si="8"/>
        <v>34</v>
      </c>
      <c r="R20" s="9">
        <f t="shared" si="9"/>
        <v>36</v>
      </c>
      <c r="S20" s="9">
        <f t="shared" si="10"/>
        <v>37</v>
      </c>
      <c r="T20" s="9">
        <f t="shared" si="11"/>
        <v>45</v>
      </c>
      <c r="U20" s="9">
        <f t="shared" si="12"/>
        <v>33</v>
      </c>
      <c r="V20" s="9">
        <f t="shared" si="13"/>
        <v>34</v>
      </c>
      <c r="W20" s="9">
        <f t="shared" si="14"/>
        <v>40</v>
      </c>
      <c r="X20" s="9">
        <f t="shared" si="15"/>
        <v>49</v>
      </c>
      <c r="Y20" s="9">
        <f t="shared" si="16"/>
        <v>36</v>
      </c>
      <c r="Z20" s="9">
        <f t="shared" si="17"/>
        <v>42</v>
      </c>
      <c r="AA20" s="9">
        <f t="shared" si="18"/>
        <v>39</v>
      </c>
      <c r="AB20" s="9">
        <f t="shared" si="19"/>
        <v>43</v>
      </c>
      <c r="AC20" s="19" t="str">
        <f t="shared" si="20"/>
        <v>N/A</v>
      </c>
      <c r="AD20" s="19">
        <f t="shared" si="21"/>
        <v>34</v>
      </c>
      <c r="AE20" s="19">
        <f t="shared" si="22"/>
        <v>34</v>
      </c>
      <c r="AF20" s="19">
        <f t="shared" si="23"/>
        <v>37</v>
      </c>
      <c r="AG20" s="19">
        <f t="shared" si="24"/>
        <v>39</v>
      </c>
      <c r="AH20" s="19">
        <f t="shared" si="25"/>
        <v>33</v>
      </c>
      <c r="AI20" s="19" t="str">
        <f t="shared" si="26"/>
        <v>N/A</v>
      </c>
      <c r="AJ20" s="19" t="str">
        <f t="shared" si="27"/>
        <v>N/A</v>
      </c>
      <c r="AK20" s="19">
        <f t="shared" si="28"/>
        <v>37</v>
      </c>
      <c r="AL20" s="19">
        <f t="shared" si="29"/>
        <v>33</v>
      </c>
      <c r="AM20" s="19">
        <f t="shared" si="30"/>
        <v>33</v>
      </c>
      <c r="AN20" s="19">
        <f t="shared" si="31"/>
        <v>34</v>
      </c>
      <c r="AO20" s="19">
        <f t="shared" si="32"/>
        <v>35</v>
      </c>
      <c r="AP20" s="19">
        <f t="shared" si="33"/>
        <v>47</v>
      </c>
      <c r="AQ20" s="19">
        <f t="shared" si="34"/>
        <v>36</v>
      </c>
      <c r="AR20" s="19">
        <f t="shared" si="35"/>
        <v>36</v>
      </c>
      <c r="AS20" s="19">
        <f t="shared" si="36"/>
        <v>37</v>
      </c>
      <c r="AT20" s="19">
        <f t="shared" si="37"/>
        <v>38</v>
      </c>
      <c r="AU20" s="19">
        <f t="shared" si="38"/>
        <v>39</v>
      </c>
      <c r="AV20" s="19">
        <f t="shared" si="39"/>
        <v>36</v>
      </c>
      <c r="AW20" s="24" t="e">
        <f>IF(#REF!=1,1016-#REF!,AW19)</f>
        <v>#REF!</v>
      </c>
      <c r="AX20" s="24" t="e">
        <f>IF(#REF!=2,1016-#REF!,AX19)</f>
        <v>#REF!</v>
      </c>
      <c r="AY20" s="3">
        <v>17</v>
      </c>
      <c r="AZ20" s="2">
        <f>COUNTIF($B$3:$G$53,17)</f>
        <v>7</v>
      </c>
      <c r="BA20" s="11">
        <f>MIN(Y3:Y142)</f>
        <v>18</v>
      </c>
      <c r="BB20" s="3">
        <f>COUNTIF($H$3:$H$119,17)</f>
        <v>2</v>
      </c>
      <c r="BC20" s="12"/>
    </row>
    <row r="21" spans="1:55" x14ac:dyDescent="0.25">
      <c r="A21" s="21">
        <v>918</v>
      </c>
      <c r="B21" s="1">
        <v>12</v>
      </c>
      <c r="C21" s="1">
        <v>36</v>
      </c>
      <c r="D21" s="1">
        <v>9</v>
      </c>
      <c r="E21" s="1">
        <v>30</v>
      </c>
      <c r="F21" s="1">
        <v>22</v>
      </c>
      <c r="G21" s="1">
        <v>14</v>
      </c>
      <c r="H21" s="1">
        <v>3</v>
      </c>
      <c r="I21" s="9">
        <f t="shared" si="0"/>
        <v>35</v>
      </c>
      <c r="J21" s="9">
        <f t="shared" si="1"/>
        <v>39</v>
      </c>
      <c r="K21" s="9">
        <f t="shared" si="2"/>
        <v>37</v>
      </c>
      <c r="L21" s="9">
        <f t="shared" si="3"/>
        <v>34</v>
      </c>
      <c r="M21" s="9">
        <f t="shared" si="4"/>
        <v>38</v>
      </c>
      <c r="N21" s="9">
        <f t="shared" si="5"/>
        <v>33</v>
      </c>
      <c r="O21" s="9">
        <f t="shared" si="6"/>
        <v>38</v>
      </c>
      <c r="P21" s="9">
        <f t="shared" si="7"/>
        <v>33</v>
      </c>
      <c r="Q21" s="9">
        <f t="shared" si="8"/>
        <v>32</v>
      </c>
      <c r="R21" s="9">
        <f t="shared" si="9"/>
        <v>36</v>
      </c>
      <c r="S21" s="9">
        <f t="shared" si="10"/>
        <v>37</v>
      </c>
      <c r="T21" s="9">
        <f t="shared" si="11"/>
        <v>32</v>
      </c>
      <c r="U21" s="9">
        <f t="shared" si="12"/>
        <v>33</v>
      </c>
      <c r="V21" s="9">
        <f t="shared" si="13"/>
        <v>32</v>
      </c>
      <c r="W21" s="9">
        <f t="shared" si="14"/>
        <v>40</v>
      </c>
      <c r="X21" s="9">
        <f t="shared" si="15"/>
        <v>49</v>
      </c>
      <c r="Y21" s="9">
        <f t="shared" si="16"/>
        <v>36</v>
      </c>
      <c r="Z21" s="9">
        <f t="shared" si="17"/>
        <v>42</v>
      </c>
      <c r="AA21" s="9">
        <f t="shared" si="18"/>
        <v>39</v>
      </c>
      <c r="AB21" s="9">
        <f t="shared" si="19"/>
        <v>43</v>
      </c>
      <c r="AC21" s="19" t="str">
        <f t="shared" si="20"/>
        <v>N/A</v>
      </c>
      <c r="AD21" s="19">
        <f t="shared" si="21"/>
        <v>32</v>
      </c>
      <c r="AE21" s="19">
        <f t="shared" si="22"/>
        <v>34</v>
      </c>
      <c r="AF21" s="19">
        <f t="shared" si="23"/>
        <v>37</v>
      </c>
      <c r="AG21" s="19">
        <f t="shared" si="24"/>
        <v>39</v>
      </c>
      <c r="AH21" s="19">
        <f t="shared" si="25"/>
        <v>33</v>
      </c>
      <c r="AI21" s="19" t="str">
        <f t="shared" si="26"/>
        <v>N/A</v>
      </c>
      <c r="AJ21" s="19" t="str">
        <f t="shared" si="27"/>
        <v>N/A</v>
      </c>
      <c r="AK21" s="19">
        <f t="shared" si="28"/>
        <v>37</v>
      </c>
      <c r="AL21" s="19">
        <f t="shared" si="29"/>
        <v>32</v>
      </c>
      <c r="AM21" s="19">
        <f t="shared" si="30"/>
        <v>33</v>
      </c>
      <c r="AN21" s="19">
        <f t="shared" si="31"/>
        <v>34</v>
      </c>
      <c r="AO21" s="19">
        <f t="shared" si="32"/>
        <v>35</v>
      </c>
      <c r="AP21" s="19">
        <f t="shared" si="33"/>
        <v>47</v>
      </c>
      <c r="AQ21" s="19">
        <f t="shared" si="34"/>
        <v>36</v>
      </c>
      <c r="AR21" s="19">
        <f t="shared" si="35"/>
        <v>32</v>
      </c>
      <c r="AS21" s="19">
        <f t="shared" si="36"/>
        <v>37</v>
      </c>
      <c r="AT21" s="19">
        <f t="shared" si="37"/>
        <v>38</v>
      </c>
      <c r="AU21" s="19">
        <f t="shared" si="38"/>
        <v>39</v>
      </c>
      <c r="AV21" s="19">
        <f t="shared" si="39"/>
        <v>36</v>
      </c>
      <c r="AW21" s="24" t="e">
        <f>IF(#REF!=1,1016-#REF!,AW20)</f>
        <v>#REF!</v>
      </c>
      <c r="AX21" s="24" t="e">
        <f>IF(#REF!=2,1016-#REF!,AX20)</f>
        <v>#REF!</v>
      </c>
      <c r="AY21" s="3">
        <v>18</v>
      </c>
      <c r="AZ21" s="2">
        <f>COUNTIF($B$3:$G$53,18)</f>
        <v>6</v>
      </c>
      <c r="BA21" s="11">
        <f>MIN(Z3:Z142)</f>
        <v>14</v>
      </c>
      <c r="BB21" s="3">
        <f>COUNTIF($H$3:$H$119,18)</f>
        <v>3</v>
      </c>
      <c r="BC21" s="12"/>
    </row>
    <row r="22" spans="1:55" x14ac:dyDescent="0.25">
      <c r="A22" s="21">
        <v>919</v>
      </c>
      <c r="B22" s="1">
        <v>1</v>
      </c>
      <c r="C22" s="1">
        <v>21</v>
      </c>
      <c r="D22" s="1">
        <v>24</v>
      </c>
      <c r="E22" s="1">
        <v>36</v>
      </c>
      <c r="F22" s="1">
        <v>5</v>
      </c>
      <c r="G22" s="1">
        <v>32</v>
      </c>
      <c r="H22" s="1">
        <v>20</v>
      </c>
      <c r="I22" s="9">
        <f t="shared" si="0"/>
        <v>31</v>
      </c>
      <c r="J22" s="9">
        <f t="shared" si="1"/>
        <v>39</v>
      </c>
      <c r="K22" s="9">
        <f t="shared" si="2"/>
        <v>37</v>
      </c>
      <c r="L22" s="9">
        <f t="shared" si="3"/>
        <v>34</v>
      </c>
      <c r="M22" s="9">
        <f t="shared" si="4"/>
        <v>31</v>
      </c>
      <c r="N22" s="9">
        <f t="shared" si="5"/>
        <v>33</v>
      </c>
      <c r="O22" s="9">
        <f t="shared" si="6"/>
        <v>38</v>
      </c>
      <c r="P22" s="9">
        <f t="shared" si="7"/>
        <v>33</v>
      </c>
      <c r="Q22" s="9">
        <f t="shared" si="8"/>
        <v>32</v>
      </c>
      <c r="R22" s="9">
        <f t="shared" si="9"/>
        <v>36</v>
      </c>
      <c r="S22" s="9">
        <f t="shared" si="10"/>
        <v>37</v>
      </c>
      <c r="T22" s="9">
        <f t="shared" si="11"/>
        <v>32</v>
      </c>
      <c r="U22" s="9">
        <f t="shared" si="12"/>
        <v>33</v>
      </c>
      <c r="V22" s="9">
        <f t="shared" si="13"/>
        <v>32</v>
      </c>
      <c r="W22" s="9">
        <f t="shared" si="14"/>
        <v>40</v>
      </c>
      <c r="X22" s="9">
        <f t="shared" si="15"/>
        <v>49</v>
      </c>
      <c r="Y22" s="9">
        <f t="shared" si="16"/>
        <v>36</v>
      </c>
      <c r="Z22" s="9">
        <f t="shared" si="17"/>
        <v>42</v>
      </c>
      <c r="AA22" s="9">
        <f t="shared" si="18"/>
        <v>39</v>
      </c>
      <c r="AB22" s="9">
        <f t="shared" si="19"/>
        <v>43</v>
      </c>
      <c r="AC22" s="19">
        <f t="shared" si="20"/>
        <v>31</v>
      </c>
      <c r="AD22" s="19">
        <f t="shared" si="21"/>
        <v>32</v>
      </c>
      <c r="AE22" s="19">
        <f t="shared" si="22"/>
        <v>34</v>
      </c>
      <c r="AF22" s="19">
        <f t="shared" si="23"/>
        <v>31</v>
      </c>
      <c r="AG22" s="19">
        <f t="shared" si="24"/>
        <v>39</v>
      </c>
      <c r="AH22" s="19">
        <f t="shared" si="25"/>
        <v>33</v>
      </c>
      <c r="AI22" s="19" t="str">
        <f t="shared" si="26"/>
        <v>N/A</v>
      </c>
      <c r="AJ22" s="19" t="str">
        <f t="shared" si="27"/>
        <v>N/A</v>
      </c>
      <c r="AK22" s="19">
        <f t="shared" si="28"/>
        <v>37</v>
      </c>
      <c r="AL22" s="19">
        <f t="shared" si="29"/>
        <v>32</v>
      </c>
      <c r="AM22" s="19">
        <f t="shared" si="30"/>
        <v>33</v>
      </c>
      <c r="AN22" s="19">
        <f t="shared" si="31"/>
        <v>31</v>
      </c>
      <c r="AO22" s="19">
        <f t="shared" si="32"/>
        <v>35</v>
      </c>
      <c r="AP22" s="19">
        <f t="shared" si="33"/>
        <v>47</v>
      </c>
      <c r="AQ22" s="19">
        <f t="shared" si="34"/>
        <v>36</v>
      </c>
      <c r="AR22" s="19">
        <f t="shared" si="35"/>
        <v>31</v>
      </c>
      <c r="AS22" s="19">
        <f t="shared" si="36"/>
        <v>37</v>
      </c>
      <c r="AT22" s="19">
        <f t="shared" si="37"/>
        <v>38</v>
      </c>
      <c r="AU22" s="19">
        <f t="shared" si="38"/>
        <v>39</v>
      </c>
      <c r="AV22" s="19">
        <f t="shared" si="39"/>
        <v>36</v>
      </c>
      <c r="AW22" s="24" t="e">
        <f>IF(#REF!=1,1016-#REF!,AW21)</f>
        <v>#REF!</v>
      </c>
      <c r="AX22" s="24" t="e">
        <f>IF(#REF!=2,1016-#REF!,AX21)</f>
        <v>#REF!</v>
      </c>
      <c r="AY22" s="3">
        <v>19</v>
      </c>
      <c r="AZ22" s="2">
        <f>COUNTIF($B$3:$G$53,19)</f>
        <v>5</v>
      </c>
      <c r="BA22" s="11">
        <f>MIN(AA3:AA142)</f>
        <v>16</v>
      </c>
      <c r="BB22" s="3">
        <f>COUNTIF($H$3:$H$119,19)</f>
        <v>3</v>
      </c>
      <c r="BC22" s="12"/>
    </row>
    <row r="23" spans="1:55" ht="15.75" thickBot="1" x14ac:dyDescent="0.3">
      <c r="A23" s="21">
        <v>920</v>
      </c>
      <c r="B23" s="1">
        <v>16</v>
      </c>
      <c r="C23" s="1">
        <v>3</v>
      </c>
      <c r="D23" s="1">
        <v>38</v>
      </c>
      <c r="E23" s="1">
        <v>8</v>
      </c>
      <c r="F23" s="1">
        <v>17</v>
      </c>
      <c r="G23" s="1">
        <v>24</v>
      </c>
      <c r="H23" s="1">
        <v>5</v>
      </c>
      <c r="I23" s="9">
        <f t="shared" si="0"/>
        <v>31</v>
      </c>
      <c r="J23" s="9">
        <f t="shared" si="1"/>
        <v>39</v>
      </c>
      <c r="K23" s="9">
        <f t="shared" si="2"/>
        <v>30</v>
      </c>
      <c r="L23" s="9">
        <f t="shared" si="3"/>
        <v>34</v>
      </c>
      <c r="M23" s="9">
        <f t="shared" si="4"/>
        <v>31</v>
      </c>
      <c r="N23" s="9">
        <f t="shared" si="5"/>
        <v>33</v>
      </c>
      <c r="O23" s="9">
        <f t="shared" si="6"/>
        <v>38</v>
      </c>
      <c r="P23" s="9">
        <f t="shared" si="7"/>
        <v>30</v>
      </c>
      <c r="Q23" s="9">
        <f t="shared" si="8"/>
        <v>32</v>
      </c>
      <c r="R23" s="9">
        <f t="shared" si="9"/>
        <v>36</v>
      </c>
      <c r="S23" s="9">
        <f t="shared" si="10"/>
        <v>37</v>
      </c>
      <c r="T23" s="9">
        <f t="shared" si="11"/>
        <v>32</v>
      </c>
      <c r="U23" s="9">
        <f t="shared" si="12"/>
        <v>33</v>
      </c>
      <c r="V23" s="9">
        <f t="shared" si="13"/>
        <v>32</v>
      </c>
      <c r="W23" s="9">
        <f t="shared" si="14"/>
        <v>40</v>
      </c>
      <c r="X23" s="9">
        <f t="shared" si="15"/>
        <v>30</v>
      </c>
      <c r="Y23" s="9">
        <f t="shared" si="16"/>
        <v>30</v>
      </c>
      <c r="Z23" s="9">
        <f t="shared" si="17"/>
        <v>42</v>
      </c>
      <c r="AA23" s="9">
        <f t="shared" si="18"/>
        <v>39</v>
      </c>
      <c r="AB23" s="9">
        <f t="shared" si="19"/>
        <v>43</v>
      </c>
      <c r="AC23" s="19">
        <f t="shared" si="20"/>
        <v>31</v>
      </c>
      <c r="AD23" s="19">
        <f t="shared" si="21"/>
        <v>32</v>
      </c>
      <c r="AE23" s="19">
        <f t="shared" si="22"/>
        <v>34</v>
      </c>
      <c r="AF23" s="19">
        <f t="shared" si="23"/>
        <v>30</v>
      </c>
      <c r="AG23" s="19">
        <f t="shared" si="24"/>
        <v>39</v>
      </c>
      <c r="AH23" s="19">
        <f t="shared" si="25"/>
        <v>33</v>
      </c>
      <c r="AI23" s="19" t="str">
        <f t="shared" si="26"/>
        <v>N/A</v>
      </c>
      <c r="AJ23" s="19" t="str">
        <f t="shared" si="27"/>
        <v>N/A</v>
      </c>
      <c r="AK23" s="19">
        <f t="shared" si="28"/>
        <v>37</v>
      </c>
      <c r="AL23" s="19">
        <f t="shared" si="29"/>
        <v>32</v>
      </c>
      <c r="AM23" s="19">
        <f t="shared" si="30"/>
        <v>33</v>
      </c>
      <c r="AN23" s="19">
        <f t="shared" si="31"/>
        <v>31</v>
      </c>
      <c r="AO23" s="19">
        <f t="shared" si="32"/>
        <v>35</v>
      </c>
      <c r="AP23" s="19">
        <f t="shared" si="33"/>
        <v>47</v>
      </c>
      <c r="AQ23" s="19">
        <f t="shared" si="34"/>
        <v>36</v>
      </c>
      <c r="AR23" s="19">
        <f t="shared" si="35"/>
        <v>31</v>
      </c>
      <c r="AS23" s="19">
        <f t="shared" si="36"/>
        <v>37</v>
      </c>
      <c r="AT23" s="19">
        <f t="shared" si="37"/>
        <v>30</v>
      </c>
      <c r="AU23" s="19">
        <f t="shared" si="38"/>
        <v>39</v>
      </c>
      <c r="AV23" s="19">
        <f t="shared" si="39"/>
        <v>36</v>
      </c>
      <c r="AW23" s="24" t="e">
        <f>IF(#REF!=1,1016-#REF!,AW22)</f>
        <v>#REF!</v>
      </c>
      <c r="AX23" s="24" t="e">
        <f>IF(#REF!=2,1016-#REF!,AX22)</f>
        <v>#REF!</v>
      </c>
      <c r="AY23" s="3">
        <v>20</v>
      </c>
      <c r="AZ23" s="2">
        <f>COUNTIF($B$3:$G$53,20)</f>
        <v>9</v>
      </c>
      <c r="BA23" s="11">
        <f>MIN(AB3:AB142)</f>
        <v>1</v>
      </c>
      <c r="BB23" s="3">
        <f>COUNTIF($H$3:$H$119,20)</f>
        <v>2</v>
      </c>
      <c r="BC23" s="13"/>
    </row>
    <row r="24" spans="1:55" x14ac:dyDescent="0.25">
      <c r="A24" s="21">
        <v>921</v>
      </c>
      <c r="B24" s="1">
        <v>4</v>
      </c>
      <c r="C24" s="1">
        <v>35</v>
      </c>
      <c r="D24" s="1">
        <v>17</v>
      </c>
      <c r="E24" s="1">
        <v>24</v>
      </c>
      <c r="F24" s="1">
        <v>7</v>
      </c>
      <c r="G24" s="1">
        <v>12</v>
      </c>
      <c r="H24" s="1">
        <v>4</v>
      </c>
      <c r="I24" s="9">
        <f t="shared" si="0"/>
        <v>31</v>
      </c>
      <c r="J24" s="9">
        <f t="shared" si="1"/>
        <v>39</v>
      </c>
      <c r="K24" s="9">
        <f t="shared" si="2"/>
        <v>30</v>
      </c>
      <c r="L24" s="9">
        <f t="shared" si="3"/>
        <v>29</v>
      </c>
      <c r="M24" s="9">
        <f t="shared" si="4"/>
        <v>31</v>
      </c>
      <c r="N24" s="9">
        <f t="shared" si="5"/>
        <v>33</v>
      </c>
      <c r="O24" s="9">
        <f t="shared" si="6"/>
        <v>29</v>
      </c>
      <c r="P24" s="9">
        <f t="shared" si="7"/>
        <v>30</v>
      </c>
      <c r="Q24" s="9">
        <f t="shared" si="8"/>
        <v>32</v>
      </c>
      <c r="R24" s="9">
        <f t="shared" si="9"/>
        <v>36</v>
      </c>
      <c r="S24" s="9">
        <f t="shared" si="10"/>
        <v>37</v>
      </c>
      <c r="T24" s="9">
        <f t="shared" si="11"/>
        <v>29</v>
      </c>
      <c r="U24" s="9">
        <f t="shared" si="12"/>
        <v>33</v>
      </c>
      <c r="V24" s="9">
        <f t="shared" si="13"/>
        <v>32</v>
      </c>
      <c r="W24" s="9">
        <f t="shared" si="14"/>
        <v>40</v>
      </c>
      <c r="X24" s="9">
        <f t="shared" si="15"/>
        <v>30</v>
      </c>
      <c r="Y24" s="9">
        <f t="shared" si="16"/>
        <v>29</v>
      </c>
      <c r="Z24" s="9">
        <f t="shared" si="17"/>
        <v>42</v>
      </c>
      <c r="AA24" s="9">
        <f t="shared" si="18"/>
        <v>39</v>
      </c>
      <c r="AB24" s="9">
        <f t="shared" si="19"/>
        <v>43</v>
      </c>
      <c r="AC24" s="19">
        <f t="shared" si="20"/>
        <v>31</v>
      </c>
      <c r="AD24" s="19">
        <f t="shared" si="21"/>
        <v>32</v>
      </c>
      <c r="AE24" s="19">
        <f t="shared" si="22"/>
        <v>34</v>
      </c>
      <c r="AF24" s="19">
        <f t="shared" si="23"/>
        <v>29</v>
      </c>
      <c r="AG24" s="19">
        <f t="shared" si="24"/>
        <v>39</v>
      </c>
      <c r="AH24" s="19">
        <f t="shared" si="25"/>
        <v>33</v>
      </c>
      <c r="AI24" s="19" t="str">
        <f t="shared" si="26"/>
        <v>N/A</v>
      </c>
      <c r="AJ24" s="19" t="str">
        <f t="shared" si="27"/>
        <v>N/A</v>
      </c>
      <c r="AK24" s="19">
        <f t="shared" si="28"/>
        <v>37</v>
      </c>
      <c r="AL24" s="19">
        <f t="shared" si="29"/>
        <v>32</v>
      </c>
      <c r="AM24" s="19">
        <f t="shared" si="30"/>
        <v>33</v>
      </c>
      <c r="AN24" s="19">
        <f t="shared" si="31"/>
        <v>31</v>
      </c>
      <c r="AO24" s="19">
        <f t="shared" si="32"/>
        <v>35</v>
      </c>
      <c r="AP24" s="19">
        <f t="shared" si="33"/>
        <v>47</v>
      </c>
      <c r="AQ24" s="19">
        <f t="shared" si="34"/>
        <v>29</v>
      </c>
      <c r="AR24" s="19">
        <f t="shared" si="35"/>
        <v>31</v>
      </c>
      <c r="AS24" s="19">
        <f t="shared" si="36"/>
        <v>37</v>
      </c>
      <c r="AT24" s="19">
        <f t="shared" si="37"/>
        <v>30</v>
      </c>
      <c r="AU24" s="19">
        <f t="shared" si="38"/>
        <v>39</v>
      </c>
      <c r="AV24" s="19">
        <f t="shared" si="39"/>
        <v>36</v>
      </c>
      <c r="AW24" s="24" t="e">
        <f>IF(#REF!=1,1016-#REF!,AW23)</f>
        <v>#REF!</v>
      </c>
      <c r="AX24" s="24" t="e">
        <f>IF(#REF!=2,1016-#REF!,AX23)</f>
        <v>#REF!</v>
      </c>
      <c r="AY24" s="3">
        <v>21</v>
      </c>
      <c r="AZ24" s="2">
        <f>COUNTIF($B$3:$G$53,21)</f>
        <v>4</v>
      </c>
      <c r="BA24" s="12">
        <f>MIN(AC3:AC142)</f>
        <v>3</v>
      </c>
      <c r="BB24" s="1"/>
      <c r="BC24" s="1"/>
    </row>
    <row r="25" spans="1:55" x14ac:dyDescent="0.25">
      <c r="A25" s="21">
        <v>922</v>
      </c>
      <c r="B25" s="1">
        <v>37</v>
      </c>
      <c r="C25" s="1">
        <v>40</v>
      </c>
      <c r="D25" s="1">
        <v>33</v>
      </c>
      <c r="E25" s="1">
        <v>18</v>
      </c>
      <c r="F25" s="1">
        <v>9</v>
      </c>
      <c r="G25" s="1">
        <v>3</v>
      </c>
      <c r="H25" s="1">
        <v>8</v>
      </c>
      <c r="I25" s="9">
        <f t="shared" si="0"/>
        <v>31</v>
      </c>
      <c r="J25" s="9">
        <f t="shared" si="1"/>
        <v>39</v>
      </c>
      <c r="K25" s="9">
        <f t="shared" si="2"/>
        <v>28</v>
      </c>
      <c r="L25" s="9">
        <f t="shared" si="3"/>
        <v>29</v>
      </c>
      <c r="M25" s="9">
        <f t="shared" si="4"/>
        <v>31</v>
      </c>
      <c r="N25" s="9">
        <f t="shared" si="5"/>
        <v>33</v>
      </c>
      <c r="O25" s="9">
        <f t="shared" si="6"/>
        <v>29</v>
      </c>
      <c r="P25" s="9">
        <f t="shared" si="7"/>
        <v>30</v>
      </c>
      <c r="Q25" s="9">
        <f t="shared" si="8"/>
        <v>28</v>
      </c>
      <c r="R25" s="9">
        <f t="shared" si="9"/>
        <v>36</v>
      </c>
      <c r="S25" s="9">
        <f t="shared" si="10"/>
        <v>37</v>
      </c>
      <c r="T25" s="9">
        <f t="shared" si="11"/>
        <v>29</v>
      </c>
      <c r="U25" s="9">
        <f t="shared" si="12"/>
        <v>33</v>
      </c>
      <c r="V25" s="9">
        <f t="shared" si="13"/>
        <v>32</v>
      </c>
      <c r="W25" s="9">
        <f t="shared" si="14"/>
        <v>40</v>
      </c>
      <c r="X25" s="9">
        <f t="shared" si="15"/>
        <v>30</v>
      </c>
      <c r="Y25" s="9">
        <f t="shared" si="16"/>
        <v>29</v>
      </c>
      <c r="Z25" s="9">
        <f t="shared" si="17"/>
        <v>28</v>
      </c>
      <c r="AA25" s="9">
        <f t="shared" si="18"/>
        <v>39</v>
      </c>
      <c r="AB25" s="9">
        <f t="shared" si="19"/>
        <v>43</v>
      </c>
      <c r="AC25" s="19">
        <f t="shared" si="20"/>
        <v>31</v>
      </c>
      <c r="AD25" s="19">
        <f t="shared" si="21"/>
        <v>32</v>
      </c>
      <c r="AE25" s="19">
        <f t="shared" si="22"/>
        <v>34</v>
      </c>
      <c r="AF25" s="19">
        <f t="shared" si="23"/>
        <v>29</v>
      </c>
      <c r="AG25" s="19">
        <f t="shared" si="24"/>
        <v>39</v>
      </c>
      <c r="AH25" s="19">
        <f t="shared" si="25"/>
        <v>33</v>
      </c>
      <c r="AI25" s="19" t="str">
        <f t="shared" si="26"/>
        <v>N/A</v>
      </c>
      <c r="AJ25" s="19" t="str">
        <f t="shared" si="27"/>
        <v>N/A</v>
      </c>
      <c r="AK25" s="19">
        <f t="shared" si="28"/>
        <v>37</v>
      </c>
      <c r="AL25" s="19">
        <f t="shared" si="29"/>
        <v>32</v>
      </c>
      <c r="AM25" s="19">
        <f t="shared" si="30"/>
        <v>33</v>
      </c>
      <c r="AN25" s="19">
        <f t="shared" si="31"/>
        <v>31</v>
      </c>
      <c r="AO25" s="19">
        <f t="shared" si="32"/>
        <v>28</v>
      </c>
      <c r="AP25" s="19">
        <f t="shared" si="33"/>
        <v>47</v>
      </c>
      <c r="AQ25" s="19">
        <f t="shared" si="34"/>
        <v>29</v>
      </c>
      <c r="AR25" s="19">
        <f t="shared" si="35"/>
        <v>31</v>
      </c>
      <c r="AS25" s="19">
        <f t="shared" si="36"/>
        <v>28</v>
      </c>
      <c r="AT25" s="19">
        <f t="shared" si="37"/>
        <v>30</v>
      </c>
      <c r="AU25" s="19">
        <f t="shared" si="38"/>
        <v>39</v>
      </c>
      <c r="AV25" s="19">
        <f t="shared" si="39"/>
        <v>28</v>
      </c>
      <c r="AW25" s="24" t="e">
        <f>IF(#REF!=1,1016-#REF!,AW24)</f>
        <v>#REF!</v>
      </c>
      <c r="AX25" s="24" t="e">
        <f>IF(#REF!=2,1016-#REF!,AX24)</f>
        <v>#REF!</v>
      </c>
      <c r="AY25" s="3">
        <v>22</v>
      </c>
      <c r="AZ25" s="2">
        <f>COUNTIF($B$3:$G$53,22)</f>
        <v>10</v>
      </c>
      <c r="BA25" s="12">
        <f>MIN(AD3:AD142)</f>
        <v>2</v>
      </c>
      <c r="BB25" s="1"/>
      <c r="BC25" s="1"/>
    </row>
    <row r="26" spans="1:55" x14ac:dyDescent="0.25">
      <c r="A26" s="21">
        <v>923</v>
      </c>
      <c r="B26" s="1">
        <v>12</v>
      </c>
      <c r="C26" s="1">
        <v>39</v>
      </c>
      <c r="D26" s="1">
        <v>22</v>
      </c>
      <c r="E26" s="1">
        <v>32</v>
      </c>
      <c r="F26" s="1">
        <v>25</v>
      </c>
      <c r="G26" s="1">
        <v>24</v>
      </c>
      <c r="H26" s="1">
        <v>11</v>
      </c>
      <c r="I26" s="9">
        <f t="shared" si="0"/>
        <v>31</v>
      </c>
      <c r="J26" s="9">
        <f t="shared" si="1"/>
        <v>39</v>
      </c>
      <c r="K26" s="9">
        <f t="shared" si="2"/>
        <v>28</v>
      </c>
      <c r="L26" s="9">
        <f t="shared" si="3"/>
        <v>29</v>
      </c>
      <c r="M26" s="9">
        <f t="shared" si="4"/>
        <v>31</v>
      </c>
      <c r="N26" s="9">
        <f t="shared" si="5"/>
        <v>33</v>
      </c>
      <c r="O26" s="9">
        <f t="shared" si="6"/>
        <v>29</v>
      </c>
      <c r="P26" s="9">
        <f t="shared" si="7"/>
        <v>30</v>
      </c>
      <c r="Q26" s="9">
        <f t="shared" si="8"/>
        <v>28</v>
      </c>
      <c r="R26" s="9">
        <f t="shared" si="9"/>
        <v>36</v>
      </c>
      <c r="S26" s="9">
        <f t="shared" si="10"/>
        <v>37</v>
      </c>
      <c r="T26" s="9">
        <f t="shared" si="11"/>
        <v>27</v>
      </c>
      <c r="U26" s="9">
        <f t="shared" si="12"/>
        <v>33</v>
      </c>
      <c r="V26" s="9">
        <f t="shared" si="13"/>
        <v>32</v>
      </c>
      <c r="W26" s="9">
        <f t="shared" si="14"/>
        <v>40</v>
      </c>
      <c r="X26" s="9">
        <f t="shared" si="15"/>
        <v>30</v>
      </c>
      <c r="Y26" s="9">
        <f t="shared" si="16"/>
        <v>29</v>
      </c>
      <c r="Z26" s="9">
        <f t="shared" si="17"/>
        <v>28</v>
      </c>
      <c r="AA26" s="9">
        <f t="shared" si="18"/>
        <v>39</v>
      </c>
      <c r="AB26" s="9">
        <f t="shared" si="19"/>
        <v>43</v>
      </c>
      <c r="AC26" s="19">
        <f t="shared" si="20"/>
        <v>31</v>
      </c>
      <c r="AD26" s="19">
        <f t="shared" si="21"/>
        <v>27</v>
      </c>
      <c r="AE26" s="19">
        <f t="shared" si="22"/>
        <v>34</v>
      </c>
      <c r="AF26" s="19">
        <f t="shared" si="23"/>
        <v>27</v>
      </c>
      <c r="AG26" s="19">
        <f t="shared" si="24"/>
        <v>27</v>
      </c>
      <c r="AH26" s="19">
        <f t="shared" si="25"/>
        <v>33</v>
      </c>
      <c r="AI26" s="19" t="str">
        <f t="shared" si="26"/>
        <v>N/A</v>
      </c>
      <c r="AJ26" s="19" t="str">
        <f t="shared" si="27"/>
        <v>N/A</v>
      </c>
      <c r="AK26" s="19">
        <f t="shared" si="28"/>
        <v>37</v>
      </c>
      <c r="AL26" s="19">
        <f t="shared" si="29"/>
        <v>32</v>
      </c>
      <c r="AM26" s="19">
        <f t="shared" si="30"/>
        <v>33</v>
      </c>
      <c r="AN26" s="19">
        <f t="shared" si="31"/>
        <v>27</v>
      </c>
      <c r="AO26" s="19">
        <f t="shared" si="32"/>
        <v>28</v>
      </c>
      <c r="AP26" s="19">
        <f t="shared" si="33"/>
        <v>47</v>
      </c>
      <c r="AQ26" s="19">
        <f t="shared" si="34"/>
        <v>29</v>
      </c>
      <c r="AR26" s="19">
        <f t="shared" si="35"/>
        <v>31</v>
      </c>
      <c r="AS26" s="19">
        <f t="shared" si="36"/>
        <v>28</v>
      </c>
      <c r="AT26" s="19">
        <f t="shared" si="37"/>
        <v>30</v>
      </c>
      <c r="AU26" s="19">
        <f t="shared" si="38"/>
        <v>27</v>
      </c>
      <c r="AV26" s="19">
        <f t="shared" si="39"/>
        <v>28</v>
      </c>
      <c r="AW26" s="24" t="e">
        <f t="shared" ref="AW26:AW53" si="40">IF(H3=1,1016-A3,AW25)</f>
        <v>#REF!</v>
      </c>
      <c r="AX26" s="24" t="e">
        <f t="shared" ref="AX26:AX53" si="41">IF(H3=2,1016-A3,AX25)</f>
        <v>#REF!</v>
      </c>
      <c r="AY26" s="3">
        <v>23</v>
      </c>
      <c r="AZ26" s="2">
        <f>COUNTIF($B$3:$G$53,23)</f>
        <v>10</v>
      </c>
      <c r="BA26" s="12">
        <f>MIN(AE3:AE142)</f>
        <v>3</v>
      </c>
      <c r="BB26" s="1"/>
      <c r="BC26" s="1"/>
    </row>
    <row r="27" spans="1:55" x14ac:dyDescent="0.25">
      <c r="A27" s="21">
        <v>924</v>
      </c>
      <c r="B27" s="1">
        <v>11</v>
      </c>
      <c r="C27" s="1">
        <v>22</v>
      </c>
      <c r="D27" s="1">
        <v>14</v>
      </c>
      <c r="E27" s="1">
        <v>3</v>
      </c>
      <c r="F27" s="1">
        <v>18</v>
      </c>
      <c r="G27" s="1">
        <v>13</v>
      </c>
      <c r="H27" s="1">
        <v>9</v>
      </c>
      <c r="I27" s="9">
        <f t="shared" si="0"/>
        <v>31</v>
      </c>
      <c r="J27" s="9">
        <f t="shared" si="1"/>
        <v>39</v>
      </c>
      <c r="K27" s="9">
        <f t="shared" si="2"/>
        <v>26</v>
      </c>
      <c r="L27" s="9">
        <f t="shared" si="3"/>
        <v>29</v>
      </c>
      <c r="M27" s="9">
        <f t="shared" si="4"/>
        <v>31</v>
      </c>
      <c r="N27" s="9">
        <f t="shared" si="5"/>
        <v>33</v>
      </c>
      <c r="O27" s="9">
        <f t="shared" si="6"/>
        <v>29</v>
      </c>
      <c r="P27" s="9">
        <f t="shared" si="7"/>
        <v>30</v>
      </c>
      <c r="Q27" s="9">
        <f t="shared" si="8"/>
        <v>28</v>
      </c>
      <c r="R27" s="9">
        <f t="shared" si="9"/>
        <v>36</v>
      </c>
      <c r="S27" s="9">
        <f t="shared" si="10"/>
        <v>26</v>
      </c>
      <c r="T27" s="9">
        <f t="shared" si="11"/>
        <v>27</v>
      </c>
      <c r="U27" s="9">
        <f t="shared" si="12"/>
        <v>26</v>
      </c>
      <c r="V27" s="9">
        <f t="shared" si="13"/>
        <v>26</v>
      </c>
      <c r="W27" s="9">
        <f t="shared" si="14"/>
        <v>40</v>
      </c>
      <c r="X27" s="9">
        <f t="shared" si="15"/>
        <v>30</v>
      </c>
      <c r="Y27" s="9">
        <f t="shared" si="16"/>
        <v>29</v>
      </c>
      <c r="Z27" s="9">
        <f t="shared" si="17"/>
        <v>26</v>
      </c>
      <c r="AA27" s="9">
        <f t="shared" si="18"/>
        <v>39</v>
      </c>
      <c r="AB27" s="9">
        <f t="shared" si="19"/>
        <v>43</v>
      </c>
      <c r="AC27" s="19">
        <f t="shared" si="20"/>
        <v>31</v>
      </c>
      <c r="AD27" s="19">
        <f t="shared" si="21"/>
        <v>26</v>
      </c>
      <c r="AE27" s="19">
        <f t="shared" si="22"/>
        <v>34</v>
      </c>
      <c r="AF27" s="19">
        <f t="shared" si="23"/>
        <v>27</v>
      </c>
      <c r="AG27" s="19">
        <f t="shared" si="24"/>
        <v>27</v>
      </c>
      <c r="AH27" s="19">
        <f t="shared" si="25"/>
        <v>33</v>
      </c>
      <c r="AI27" s="19" t="str">
        <f t="shared" si="26"/>
        <v>N/A</v>
      </c>
      <c r="AJ27" s="19" t="str">
        <f t="shared" si="27"/>
        <v>N/A</v>
      </c>
      <c r="AK27" s="19">
        <f t="shared" si="28"/>
        <v>37</v>
      </c>
      <c r="AL27" s="19">
        <f t="shared" si="29"/>
        <v>32</v>
      </c>
      <c r="AM27" s="19">
        <f t="shared" si="30"/>
        <v>33</v>
      </c>
      <c r="AN27" s="19">
        <f t="shared" si="31"/>
        <v>27</v>
      </c>
      <c r="AO27" s="19">
        <f t="shared" si="32"/>
        <v>28</v>
      </c>
      <c r="AP27" s="19">
        <f t="shared" si="33"/>
        <v>47</v>
      </c>
      <c r="AQ27" s="19">
        <f t="shared" si="34"/>
        <v>29</v>
      </c>
      <c r="AR27" s="19">
        <f t="shared" si="35"/>
        <v>31</v>
      </c>
      <c r="AS27" s="19">
        <f t="shared" si="36"/>
        <v>28</v>
      </c>
      <c r="AT27" s="19">
        <f t="shared" si="37"/>
        <v>30</v>
      </c>
      <c r="AU27" s="19">
        <f t="shared" si="38"/>
        <v>27</v>
      </c>
      <c r="AV27" s="19">
        <f t="shared" si="39"/>
        <v>28</v>
      </c>
      <c r="AW27" s="24" t="e">
        <f t="shared" si="40"/>
        <v>#REF!</v>
      </c>
      <c r="AX27" s="24" t="e">
        <f t="shared" si="41"/>
        <v>#REF!</v>
      </c>
      <c r="AY27" s="3">
        <v>24</v>
      </c>
      <c r="AZ27" s="2">
        <f>COUNTIF($B$3:$G$53,24)</f>
        <v>11</v>
      </c>
      <c r="BA27" s="12">
        <f>MIN(AF3:AF142)</f>
        <v>2</v>
      </c>
      <c r="BB27" s="1"/>
      <c r="BC27" s="1"/>
    </row>
    <row r="28" spans="1:55" x14ac:dyDescent="0.25">
      <c r="A28" s="21">
        <v>925</v>
      </c>
      <c r="B28" s="1">
        <v>31</v>
      </c>
      <c r="C28" s="1">
        <v>25</v>
      </c>
      <c r="D28" s="1">
        <v>9</v>
      </c>
      <c r="E28" s="1">
        <v>28</v>
      </c>
      <c r="F28" s="1">
        <v>17</v>
      </c>
      <c r="G28" s="1">
        <v>10</v>
      </c>
      <c r="H28" s="1">
        <v>2</v>
      </c>
      <c r="I28" s="9">
        <f t="shared" si="0"/>
        <v>31</v>
      </c>
      <c r="J28" s="9">
        <f t="shared" si="1"/>
        <v>39</v>
      </c>
      <c r="K28" s="9">
        <f t="shared" si="2"/>
        <v>26</v>
      </c>
      <c r="L28" s="9">
        <f t="shared" si="3"/>
        <v>29</v>
      </c>
      <c r="M28" s="9">
        <f t="shared" si="4"/>
        <v>31</v>
      </c>
      <c r="N28" s="9">
        <f t="shared" si="5"/>
        <v>33</v>
      </c>
      <c r="O28" s="9">
        <f t="shared" si="6"/>
        <v>29</v>
      </c>
      <c r="P28" s="9">
        <f t="shared" si="7"/>
        <v>30</v>
      </c>
      <c r="Q28" s="9">
        <f t="shared" si="8"/>
        <v>25</v>
      </c>
      <c r="R28" s="9">
        <f t="shared" si="9"/>
        <v>25</v>
      </c>
      <c r="S28" s="9">
        <f t="shared" si="10"/>
        <v>26</v>
      </c>
      <c r="T28" s="9">
        <f t="shared" si="11"/>
        <v>27</v>
      </c>
      <c r="U28" s="9">
        <f t="shared" si="12"/>
        <v>26</v>
      </c>
      <c r="V28" s="9">
        <f t="shared" si="13"/>
        <v>26</v>
      </c>
      <c r="W28" s="9">
        <f t="shared" si="14"/>
        <v>40</v>
      </c>
      <c r="X28" s="9">
        <f t="shared" si="15"/>
        <v>30</v>
      </c>
      <c r="Y28" s="9">
        <f t="shared" si="16"/>
        <v>25</v>
      </c>
      <c r="Z28" s="9">
        <f t="shared" si="17"/>
        <v>26</v>
      </c>
      <c r="AA28" s="9">
        <f t="shared" si="18"/>
        <v>39</v>
      </c>
      <c r="AB28" s="9">
        <f t="shared" si="19"/>
        <v>43</v>
      </c>
      <c r="AC28" s="19">
        <f t="shared" si="20"/>
        <v>31</v>
      </c>
      <c r="AD28" s="19">
        <f t="shared" si="21"/>
        <v>26</v>
      </c>
      <c r="AE28" s="19">
        <f t="shared" si="22"/>
        <v>34</v>
      </c>
      <c r="AF28" s="19">
        <f t="shared" si="23"/>
        <v>27</v>
      </c>
      <c r="AG28" s="19">
        <f t="shared" si="24"/>
        <v>25</v>
      </c>
      <c r="AH28" s="19">
        <f t="shared" si="25"/>
        <v>33</v>
      </c>
      <c r="AI28" s="19" t="str">
        <f t="shared" si="26"/>
        <v>N/A</v>
      </c>
      <c r="AJ28" s="19">
        <f t="shared" si="27"/>
        <v>25</v>
      </c>
      <c r="AK28" s="19">
        <f t="shared" si="28"/>
        <v>37</v>
      </c>
      <c r="AL28" s="19">
        <f t="shared" si="29"/>
        <v>32</v>
      </c>
      <c r="AM28" s="19">
        <f t="shared" si="30"/>
        <v>25</v>
      </c>
      <c r="AN28" s="19">
        <f t="shared" si="31"/>
        <v>27</v>
      </c>
      <c r="AO28" s="19">
        <f t="shared" si="32"/>
        <v>28</v>
      </c>
      <c r="AP28" s="19">
        <f t="shared" si="33"/>
        <v>47</v>
      </c>
      <c r="AQ28" s="19">
        <f t="shared" si="34"/>
        <v>29</v>
      </c>
      <c r="AR28" s="19">
        <f t="shared" si="35"/>
        <v>31</v>
      </c>
      <c r="AS28" s="19">
        <f t="shared" si="36"/>
        <v>28</v>
      </c>
      <c r="AT28" s="19">
        <f t="shared" si="37"/>
        <v>30</v>
      </c>
      <c r="AU28" s="19">
        <f t="shared" si="38"/>
        <v>27</v>
      </c>
      <c r="AV28" s="19">
        <f t="shared" si="39"/>
        <v>28</v>
      </c>
      <c r="AW28" s="24" t="e">
        <f t="shared" si="40"/>
        <v>#REF!</v>
      </c>
      <c r="AX28" s="24" t="e">
        <f t="shared" si="41"/>
        <v>#REF!</v>
      </c>
      <c r="AY28" s="3">
        <v>25</v>
      </c>
      <c r="AZ28" s="2">
        <f>COUNTIF($B$3:$G$53,25)</f>
        <v>10</v>
      </c>
      <c r="BA28" s="12">
        <f>MIN(AG3:AG142)</f>
        <v>0</v>
      </c>
      <c r="BB28" s="1"/>
      <c r="BC28" s="1"/>
    </row>
    <row r="29" spans="1:55" x14ac:dyDescent="0.25">
      <c r="A29" s="21">
        <v>926</v>
      </c>
      <c r="B29" s="1">
        <v>13</v>
      </c>
      <c r="C29" s="1">
        <v>12</v>
      </c>
      <c r="D29" s="1">
        <v>27</v>
      </c>
      <c r="E29" s="1">
        <v>29</v>
      </c>
      <c r="F29" s="1">
        <v>2</v>
      </c>
      <c r="G29" s="1">
        <v>32</v>
      </c>
      <c r="H29" s="1">
        <v>12</v>
      </c>
      <c r="I29" s="9">
        <f t="shared" si="0"/>
        <v>31</v>
      </c>
      <c r="J29" s="9">
        <f t="shared" si="1"/>
        <v>24</v>
      </c>
      <c r="K29" s="9">
        <f t="shared" si="2"/>
        <v>26</v>
      </c>
      <c r="L29" s="9">
        <f t="shared" si="3"/>
        <v>29</v>
      </c>
      <c r="M29" s="9">
        <f t="shared" si="4"/>
        <v>31</v>
      </c>
      <c r="N29" s="9">
        <f t="shared" si="5"/>
        <v>33</v>
      </c>
      <c r="O29" s="9">
        <f t="shared" si="6"/>
        <v>29</v>
      </c>
      <c r="P29" s="9">
        <f t="shared" si="7"/>
        <v>30</v>
      </c>
      <c r="Q29" s="9">
        <f t="shared" si="8"/>
        <v>25</v>
      </c>
      <c r="R29" s="9">
        <f t="shared" si="9"/>
        <v>25</v>
      </c>
      <c r="S29" s="9">
        <f t="shared" si="10"/>
        <v>26</v>
      </c>
      <c r="T29" s="9">
        <f t="shared" si="11"/>
        <v>24</v>
      </c>
      <c r="U29" s="9">
        <f t="shared" si="12"/>
        <v>24</v>
      </c>
      <c r="V29" s="9">
        <f t="shared" si="13"/>
        <v>26</v>
      </c>
      <c r="W29" s="9">
        <f t="shared" si="14"/>
        <v>40</v>
      </c>
      <c r="X29" s="9">
        <f t="shared" si="15"/>
        <v>30</v>
      </c>
      <c r="Y29" s="9">
        <f t="shared" si="16"/>
        <v>25</v>
      </c>
      <c r="Z29" s="9">
        <f t="shared" si="17"/>
        <v>26</v>
      </c>
      <c r="AA29" s="9">
        <f t="shared" si="18"/>
        <v>39</v>
      </c>
      <c r="AB29" s="9">
        <f t="shared" si="19"/>
        <v>43</v>
      </c>
      <c r="AC29" s="19">
        <f t="shared" si="20"/>
        <v>31</v>
      </c>
      <c r="AD29" s="19">
        <f t="shared" si="21"/>
        <v>26</v>
      </c>
      <c r="AE29" s="19">
        <f t="shared" si="22"/>
        <v>34</v>
      </c>
      <c r="AF29" s="19">
        <f t="shared" si="23"/>
        <v>27</v>
      </c>
      <c r="AG29" s="19">
        <f t="shared" si="24"/>
        <v>25</v>
      </c>
      <c r="AH29" s="19">
        <f t="shared" si="25"/>
        <v>33</v>
      </c>
      <c r="AI29" s="19">
        <f t="shared" si="26"/>
        <v>24</v>
      </c>
      <c r="AJ29" s="19">
        <f t="shared" si="27"/>
        <v>25</v>
      </c>
      <c r="AK29" s="19">
        <f t="shared" si="28"/>
        <v>24</v>
      </c>
      <c r="AL29" s="19">
        <f t="shared" si="29"/>
        <v>32</v>
      </c>
      <c r="AM29" s="19">
        <f t="shared" si="30"/>
        <v>25</v>
      </c>
      <c r="AN29" s="19">
        <f t="shared" si="31"/>
        <v>24</v>
      </c>
      <c r="AO29" s="19">
        <f t="shared" si="32"/>
        <v>28</v>
      </c>
      <c r="AP29" s="19">
        <f t="shared" si="33"/>
        <v>47</v>
      </c>
      <c r="AQ29" s="19">
        <f t="shared" si="34"/>
        <v>29</v>
      </c>
      <c r="AR29" s="19">
        <f t="shared" si="35"/>
        <v>31</v>
      </c>
      <c r="AS29" s="19">
        <f t="shared" si="36"/>
        <v>28</v>
      </c>
      <c r="AT29" s="19">
        <f t="shared" si="37"/>
        <v>30</v>
      </c>
      <c r="AU29" s="19">
        <f t="shared" si="38"/>
        <v>27</v>
      </c>
      <c r="AV29" s="19">
        <f t="shared" si="39"/>
        <v>28</v>
      </c>
      <c r="AW29" s="24" t="e">
        <f t="shared" si="40"/>
        <v>#REF!</v>
      </c>
      <c r="AX29" s="24" t="e">
        <f t="shared" si="41"/>
        <v>#REF!</v>
      </c>
      <c r="AY29" s="3">
        <v>26</v>
      </c>
      <c r="AZ29" s="2">
        <f>COUNTIF($B$3:$G$53,26)</f>
        <v>10</v>
      </c>
      <c r="BA29" s="12">
        <f>MIN(AH3:AH142)</f>
        <v>1</v>
      </c>
      <c r="BB29" s="1"/>
      <c r="BC29" s="1"/>
    </row>
    <row r="30" spans="1:55" x14ac:dyDescent="0.25">
      <c r="A30" s="21">
        <v>927</v>
      </c>
      <c r="B30" s="1">
        <v>16</v>
      </c>
      <c r="C30" s="1">
        <v>33</v>
      </c>
      <c r="D30" s="1">
        <v>28</v>
      </c>
      <c r="E30" s="1">
        <v>20</v>
      </c>
      <c r="F30" s="1">
        <v>23</v>
      </c>
      <c r="G30" s="1">
        <v>14</v>
      </c>
      <c r="H30" s="1">
        <v>11</v>
      </c>
      <c r="I30" s="9">
        <f t="shared" si="0"/>
        <v>31</v>
      </c>
      <c r="J30" s="9">
        <f t="shared" si="1"/>
        <v>24</v>
      </c>
      <c r="K30" s="9">
        <f t="shared" si="2"/>
        <v>26</v>
      </c>
      <c r="L30" s="9">
        <f t="shared" si="3"/>
        <v>29</v>
      </c>
      <c r="M30" s="9">
        <f t="shared" si="4"/>
        <v>31</v>
      </c>
      <c r="N30" s="9">
        <f t="shared" si="5"/>
        <v>33</v>
      </c>
      <c r="O30" s="9">
        <f t="shared" si="6"/>
        <v>29</v>
      </c>
      <c r="P30" s="9">
        <f t="shared" si="7"/>
        <v>30</v>
      </c>
      <c r="Q30" s="9">
        <f t="shared" si="8"/>
        <v>25</v>
      </c>
      <c r="R30" s="9">
        <f t="shared" si="9"/>
        <v>25</v>
      </c>
      <c r="S30" s="9">
        <f t="shared" si="10"/>
        <v>26</v>
      </c>
      <c r="T30" s="9">
        <f t="shared" si="11"/>
        <v>24</v>
      </c>
      <c r="U30" s="9">
        <f t="shared" si="12"/>
        <v>24</v>
      </c>
      <c r="V30" s="9">
        <f t="shared" si="13"/>
        <v>23</v>
      </c>
      <c r="W30" s="9">
        <f t="shared" si="14"/>
        <v>40</v>
      </c>
      <c r="X30" s="9">
        <f t="shared" si="15"/>
        <v>23</v>
      </c>
      <c r="Y30" s="9">
        <f t="shared" si="16"/>
        <v>25</v>
      </c>
      <c r="Z30" s="9">
        <f t="shared" si="17"/>
        <v>26</v>
      </c>
      <c r="AA30" s="9">
        <f t="shared" si="18"/>
        <v>39</v>
      </c>
      <c r="AB30" s="9">
        <f t="shared" si="19"/>
        <v>23</v>
      </c>
      <c r="AC30" s="19">
        <f t="shared" si="20"/>
        <v>31</v>
      </c>
      <c r="AD30" s="19">
        <f t="shared" si="21"/>
        <v>26</v>
      </c>
      <c r="AE30" s="19">
        <f t="shared" si="22"/>
        <v>23</v>
      </c>
      <c r="AF30" s="19">
        <f t="shared" si="23"/>
        <v>27</v>
      </c>
      <c r="AG30" s="19">
        <f t="shared" si="24"/>
        <v>25</v>
      </c>
      <c r="AH30" s="19">
        <f t="shared" si="25"/>
        <v>33</v>
      </c>
      <c r="AI30" s="19">
        <f t="shared" si="26"/>
        <v>24</v>
      </c>
      <c r="AJ30" s="19">
        <f t="shared" si="27"/>
        <v>23</v>
      </c>
      <c r="AK30" s="19">
        <f t="shared" si="28"/>
        <v>24</v>
      </c>
      <c r="AL30" s="19">
        <f t="shared" si="29"/>
        <v>32</v>
      </c>
      <c r="AM30" s="19">
        <f t="shared" si="30"/>
        <v>25</v>
      </c>
      <c r="AN30" s="19">
        <f t="shared" si="31"/>
        <v>24</v>
      </c>
      <c r="AO30" s="19">
        <f t="shared" si="32"/>
        <v>23</v>
      </c>
      <c r="AP30" s="19">
        <f t="shared" si="33"/>
        <v>47</v>
      </c>
      <c r="AQ30" s="19">
        <f t="shared" si="34"/>
        <v>29</v>
      </c>
      <c r="AR30" s="19">
        <f t="shared" si="35"/>
        <v>31</v>
      </c>
      <c r="AS30" s="19">
        <f t="shared" si="36"/>
        <v>28</v>
      </c>
      <c r="AT30" s="19">
        <f t="shared" si="37"/>
        <v>30</v>
      </c>
      <c r="AU30" s="19">
        <f t="shared" si="38"/>
        <v>27</v>
      </c>
      <c r="AV30" s="19">
        <f t="shared" si="39"/>
        <v>28</v>
      </c>
      <c r="AW30" s="24" t="e">
        <f t="shared" si="40"/>
        <v>#REF!</v>
      </c>
      <c r="AX30" s="24" t="e">
        <f t="shared" si="41"/>
        <v>#REF!</v>
      </c>
      <c r="AY30" s="3">
        <v>27</v>
      </c>
      <c r="AZ30" s="2">
        <f>COUNTIF($B$3:$G$53,27)</f>
        <v>1</v>
      </c>
      <c r="BA30" s="12">
        <f>MIN(AI3:AI142)</f>
        <v>24</v>
      </c>
      <c r="BB30" s="1"/>
      <c r="BC30" s="1"/>
    </row>
    <row r="31" spans="1:55" x14ac:dyDescent="0.25">
      <c r="A31" s="21">
        <v>928</v>
      </c>
      <c r="B31" s="1">
        <v>4</v>
      </c>
      <c r="C31" s="1">
        <v>8</v>
      </c>
      <c r="D31" s="1">
        <v>18</v>
      </c>
      <c r="E31" s="1">
        <v>39</v>
      </c>
      <c r="F31" s="1">
        <v>28</v>
      </c>
      <c r="G31" s="1">
        <v>36</v>
      </c>
      <c r="H31" s="1">
        <v>18</v>
      </c>
      <c r="I31" s="9">
        <f t="shared" si="0"/>
        <v>31</v>
      </c>
      <c r="J31" s="9">
        <f t="shared" si="1"/>
        <v>24</v>
      </c>
      <c r="K31" s="9">
        <f t="shared" si="2"/>
        <v>26</v>
      </c>
      <c r="L31" s="9">
        <f t="shared" si="3"/>
        <v>22</v>
      </c>
      <c r="M31" s="9">
        <f t="shared" si="4"/>
        <v>31</v>
      </c>
      <c r="N31" s="9">
        <f t="shared" si="5"/>
        <v>33</v>
      </c>
      <c r="O31" s="9">
        <f t="shared" si="6"/>
        <v>29</v>
      </c>
      <c r="P31" s="9">
        <f t="shared" si="7"/>
        <v>22</v>
      </c>
      <c r="Q31" s="9">
        <f t="shared" si="8"/>
        <v>25</v>
      </c>
      <c r="R31" s="9">
        <f t="shared" si="9"/>
        <v>25</v>
      </c>
      <c r="S31" s="9">
        <f t="shared" si="10"/>
        <v>26</v>
      </c>
      <c r="T31" s="9">
        <f t="shared" si="11"/>
        <v>24</v>
      </c>
      <c r="U31" s="9">
        <f t="shared" si="12"/>
        <v>24</v>
      </c>
      <c r="V31" s="9">
        <f t="shared" si="13"/>
        <v>23</v>
      </c>
      <c r="W31" s="9">
        <f t="shared" si="14"/>
        <v>40</v>
      </c>
      <c r="X31" s="9">
        <f t="shared" si="15"/>
        <v>23</v>
      </c>
      <c r="Y31" s="9">
        <f t="shared" si="16"/>
        <v>25</v>
      </c>
      <c r="Z31" s="9">
        <f t="shared" si="17"/>
        <v>22</v>
      </c>
      <c r="AA31" s="9">
        <f t="shared" si="18"/>
        <v>39</v>
      </c>
      <c r="AB31" s="9">
        <f t="shared" si="19"/>
        <v>23</v>
      </c>
      <c r="AC31" s="19">
        <f t="shared" si="20"/>
        <v>31</v>
      </c>
      <c r="AD31" s="19">
        <f t="shared" si="21"/>
        <v>26</v>
      </c>
      <c r="AE31" s="19">
        <f t="shared" si="22"/>
        <v>23</v>
      </c>
      <c r="AF31" s="19">
        <f t="shared" si="23"/>
        <v>27</v>
      </c>
      <c r="AG31" s="19">
        <f t="shared" si="24"/>
        <v>25</v>
      </c>
      <c r="AH31" s="19">
        <f t="shared" si="25"/>
        <v>33</v>
      </c>
      <c r="AI31" s="19">
        <f t="shared" si="26"/>
        <v>24</v>
      </c>
      <c r="AJ31" s="19">
        <f t="shared" si="27"/>
        <v>22</v>
      </c>
      <c r="AK31" s="19">
        <f t="shared" si="28"/>
        <v>24</v>
      </c>
      <c r="AL31" s="19">
        <f t="shared" si="29"/>
        <v>32</v>
      </c>
      <c r="AM31" s="19">
        <f t="shared" si="30"/>
        <v>25</v>
      </c>
      <c r="AN31" s="19">
        <f t="shared" si="31"/>
        <v>24</v>
      </c>
      <c r="AO31" s="19">
        <f t="shared" si="32"/>
        <v>23</v>
      </c>
      <c r="AP31" s="19">
        <f t="shared" si="33"/>
        <v>47</v>
      </c>
      <c r="AQ31" s="19">
        <f t="shared" si="34"/>
        <v>29</v>
      </c>
      <c r="AR31" s="19">
        <f t="shared" si="35"/>
        <v>22</v>
      </c>
      <c r="AS31" s="19">
        <f t="shared" si="36"/>
        <v>28</v>
      </c>
      <c r="AT31" s="19">
        <f t="shared" si="37"/>
        <v>30</v>
      </c>
      <c r="AU31" s="19">
        <f t="shared" si="38"/>
        <v>22</v>
      </c>
      <c r="AV31" s="19">
        <f t="shared" si="39"/>
        <v>28</v>
      </c>
      <c r="AW31" s="24" t="e">
        <f t="shared" si="40"/>
        <v>#REF!</v>
      </c>
      <c r="AX31" s="24" t="e">
        <f t="shared" si="41"/>
        <v>#REF!</v>
      </c>
      <c r="AY31" s="3">
        <v>28</v>
      </c>
      <c r="AZ31" s="2">
        <f>COUNTIF($B$3:$G$53,28)</f>
        <v>4</v>
      </c>
      <c r="BA31" s="12">
        <f>MIN(AJ3:AJ142)</f>
        <v>4</v>
      </c>
      <c r="BB31" s="1"/>
      <c r="BC31" s="1"/>
    </row>
    <row r="32" spans="1:55" x14ac:dyDescent="0.25">
      <c r="A32" s="21">
        <v>929</v>
      </c>
      <c r="B32" s="1">
        <v>37</v>
      </c>
      <c r="C32" s="1">
        <v>33</v>
      </c>
      <c r="D32" s="1">
        <v>12</v>
      </c>
      <c r="E32" s="1">
        <v>32</v>
      </c>
      <c r="F32" s="1">
        <v>9</v>
      </c>
      <c r="G32" s="1">
        <v>21</v>
      </c>
      <c r="H32" s="1">
        <v>18</v>
      </c>
      <c r="I32" s="9">
        <f t="shared" si="0"/>
        <v>31</v>
      </c>
      <c r="J32" s="9">
        <f t="shared" si="1"/>
        <v>24</v>
      </c>
      <c r="K32" s="9">
        <f t="shared" si="2"/>
        <v>26</v>
      </c>
      <c r="L32" s="9">
        <f t="shared" si="3"/>
        <v>22</v>
      </c>
      <c r="M32" s="9">
        <f t="shared" si="4"/>
        <v>31</v>
      </c>
      <c r="N32" s="9">
        <f t="shared" si="5"/>
        <v>33</v>
      </c>
      <c r="O32" s="9">
        <f t="shared" si="6"/>
        <v>29</v>
      </c>
      <c r="P32" s="9">
        <f t="shared" si="7"/>
        <v>22</v>
      </c>
      <c r="Q32" s="9">
        <f t="shared" si="8"/>
        <v>21</v>
      </c>
      <c r="R32" s="9">
        <f t="shared" si="9"/>
        <v>25</v>
      </c>
      <c r="S32" s="9">
        <f t="shared" si="10"/>
        <v>26</v>
      </c>
      <c r="T32" s="9">
        <f t="shared" si="11"/>
        <v>21</v>
      </c>
      <c r="U32" s="9">
        <f t="shared" si="12"/>
        <v>24</v>
      </c>
      <c r="V32" s="9">
        <f t="shared" si="13"/>
        <v>23</v>
      </c>
      <c r="W32" s="9">
        <f t="shared" si="14"/>
        <v>40</v>
      </c>
      <c r="X32" s="9">
        <f t="shared" si="15"/>
        <v>23</v>
      </c>
      <c r="Y32" s="9">
        <f t="shared" si="16"/>
        <v>25</v>
      </c>
      <c r="Z32" s="9">
        <f t="shared" si="17"/>
        <v>22</v>
      </c>
      <c r="AA32" s="9">
        <f t="shared" si="18"/>
        <v>39</v>
      </c>
      <c r="AB32" s="9">
        <f t="shared" si="19"/>
        <v>23</v>
      </c>
      <c r="AC32" s="19">
        <f t="shared" si="20"/>
        <v>21</v>
      </c>
      <c r="AD32" s="19">
        <f t="shared" si="21"/>
        <v>26</v>
      </c>
      <c r="AE32" s="19">
        <f t="shared" si="22"/>
        <v>23</v>
      </c>
      <c r="AF32" s="19">
        <f t="shared" si="23"/>
        <v>27</v>
      </c>
      <c r="AG32" s="19">
        <f t="shared" si="24"/>
        <v>25</v>
      </c>
      <c r="AH32" s="19">
        <f t="shared" si="25"/>
        <v>33</v>
      </c>
      <c r="AI32" s="19">
        <f t="shared" si="26"/>
        <v>24</v>
      </c>
      <c r="AJ32" s="19">
        <f t="shared" si="27"/>
        <v>22</v>
      </c>
      <c r="AK32" s="19">
        <f t="shared" si="28"/>
        <v>24</v>
      </c>
      <c r="AL32" s="19">
        <f t="shared" si="29"/>
        <v>32</v>
      </c>
      <c r="AM32" s="19">
        <f t="shared" si="30"/>
        <v>25</v>
      </c>
      <c r="AN32" s="19">
        <f t="shared" si="31"/>
        <v>21</v>
      </c>
      <c r="AO32" s="19">
        <f t="shared" si="32"/>
        <v>21</v>
      </c>
      <c r="AP32" s="19">
        <f t="shared" si="33"/>
        <v>47</v>
      </c>
      <c r="AQ32" s="19">
        <f t="shared" si="34"/>
        <v>29</v>
      </c>
      <c r="AR32" s="19">
        <f t="shared" si="35"/>
        <v>22</v>
      </c>
      <c r="AS32" s="19">
        <f t="shared" si="36"/>
        <v>21</v>
      </c>
      <c r="AT32" s="19">
        <f t="shared" si="37"/>
        <v>30</v>
      </c>
      <c r="AU32" s="19">
        <f t="shared" si="38"/>
        <v>22</v>
      </c>
      <c r="AV32" s="19">
        <f t="shared" si="39"/>
        <v>28</v>
      </c>
      <c r="AW32" s="24">
        <f t="shared" si="40"/>
        <v>110</v>
      </c>
      <c r="AX32" s="24" t="e">
        <f t="shared" si="41"/>
        <v>#REF!</v>
      </c>
      <c r="AY32" s="3">
        <v>29</v>
      </c>
      <c r="AZ32" s="2">
        <f>COUNTIF($B$3:$G$53,29)</f>
        <v>9</v>
      </c>
      <c r="BA32" s="12">
        <f>MIN(AK3:AK142)</f>
        <v>1</v>
      </c>
      <c r="BB32" s="1"/>
      <c r="BC32" s="1"/>
    </row>
    <row r="33" spans="1:55" x14ac:dyDescent="0.25">
      <c r="A33" s="21">
        <v>930</v>
      </c>
      <c r="B33" s="1">
        <v>8</v>
      </c>
      <c r="C33" s="1">
        <v>2</v>
      </c>
      <c r="D33" s="1">
        <v>13</v>
      </c>
      <c r="E33" s="1">
        <v>36</v>
      </c>
      <c r="F33" s="1">
        <v>31</v>
      </c>
      <c r="G33" s="1">
        <v>6</v>
      </c>
      <c r="H33" s="1">
        <v>15</v>
      </c>
      <c r="I33" s="9">
        <f t="shared" si="0"/>
        <v>31</v>
      </c>
      <c r="J33" s="9">
        <f t="shared" si="1"/>
        <v>20</v>
      </c>
      <c r="K33" s="9">
        <f t="shared" si="2"/>
        <v>26</v>
      </c>
      <c r="L33" s="9">
        <f t="shared" si="3"/>
        <v>22</v>
      </c>
      <c r="M33" s="9">
        <f t="shared" si="4"/>
        <v>31</v>
      </c>
      <c r="N33" s="9">
        <f t="shared" si="5"/>
        <v>20</v>
      </c>
      <c r="O33" s="9">
        <f t="shared" si="6"/>
        <v>29</v>
      </c>
      <c r="P33" s="9">
        <f t="shared" si="7"/>
        <v>20</v>
      </c>
      <c r="Q33" s="9">
        <f t="shared" si="8"/>
        <v>21</v>
      </c>
      <c r="R33" s="9">
        <f t="shared" si="9"/>
        <v>25</v>
      </c>
      <c r="S33" s="9">
        <f t="shared" si="10"/>
        <v>26</v>
      </c>
      <c r="T33" s="9">
        <f t="shared" si="11"/>
        <v>21</v>
      </c>
      <c r="U33" s="9">
        <f t="shared" si="12"/>
        <v>20</v>
      </c>
      <c r="V33" s="9">
        <f t="shared" si="13"/>
        <v>23</v>
      </c>
      <c r="W33" s="9">
        <f t="shared" si="14"/>
        <v>40</v>
      </c>
      <c r="X33" s="9">
        <f t="shared" si="15"/>
        <v>23</v>
      </c>
      <c r="Y33" s="9">
        <f t="shared" si="16"/>
        <v>25</v>
      </c>
      <c r="Z33" s="9">
        <f t="shared" si="17"/>
        <v>22</v>
      </c>
      <c r="AA33" s="9">
        <f t="shared" si="18"/>
        <v>39</v>
      </c>
      <c r="AB33" s="9">
        <f t="shared" si="19"/>
        <v>23</v>
      </c>
      <c r="AC33" s="19">
        <f t="shared" si="20"/>
        <v>21</v>
      </c>
      <c r="AD33" s="19">
        <f t="shared" si="21"/>
        <v>26</v>
      </c>
      <c r="AE33" s="19">
        <f t="shared" si="22"/>
        <v>23</v>
      </c>
      <c r="AF33" s="19">
        <f t="shared" si="23"/>
        <v>27</v>
      </c>
      <c r="AG33" s="19">
        <f t="shared" si="24"/>
        <v>25</v>
      </c>
      <c r="AH33" s="19">
        <f t="shared" si="25"/>
        <v>33</v>
      </c>
      <c r="AI33" s="19">
        <f t="shared" si="26"/>
        <v>24</v>
      </c>
      <c r="AJ33" s="19">
        <f t="shared" si="27"/>
        <v>22</v>
      </c>
      <c r="AK33" s="19">
        <f t="shared" si="28"/>
        <v>24</v>
      </c>
      <c r="AL33" s="19">
        <f t="shared" si="29"/>
        <v>32</v>
      </c>
      <c r="AM33" s="19">
        <f t="shared" si="30"/>
        <v>20</v>
      </c>
      <c r="AN33" s="19">
        <f t="shared" si="31"/>
        <v>21</v>
      </c>
      <c r="AO33" s="19">
        <f t="shared" si="32"/>
        <v>21</v>
      </c>
      <c r="AP33" s="19">
        <f t="shared" si="33"/>
        <v>47</v>
      </c>
      <c r="AQ33" s="19">
        <f t="shared" si="34"/>
        <v>29</v>
      </c>
      <c r="AR33" s="19">
        <f t="shared" si="35"/>
        <v>20</v>
      </c>
      <c r="AS33" s="19">
        <f t="shared" si="36"/>
        <v>21</v>
      </c>
      <c r="AT33" s="19">
        <f t="shared" si="37"/>
        <v>30</v>
      </c>
      <c r="AU33" s="19">
        <f t="shared" si="38"/>
        <v>22</v>
      </c>
      <c r="AV33" s="19">
        <f t="shared" si="39"/>
        <v>28</v>
      </c>
      <c r="AW33" s="24">
        <f t="shared" si="40"/>
        <v>110</v>
      </c>
      <c r="AX33" s="24" t="e">
        <f t="shared" si="41"/>
        <v>#REF!</v>
      </c>
      <c r="AY33" s="3">
        <v>30</v>
      </c>
      <c r="AZ33" s="2">
        <f>COUNTIF($B$3:$G$53,30)</f>
        <v>5</v>
      </c>
      <c r="BA33" s="12">
        <f>MIN(AL3:AL142)</f>
        <v>0</v>
      </c>
      <c r="BB33" s="1"/>
      <c r="BC33" s="1"/>
    </row>
    <row r="34" spans="1:55" x14ac:dyDescent="0.25">
      <c r="A34" s="21">
        <v>931</v>
      </c>
      <c r="B34" s="1">
        <v>12</v>
      </c>
      <c r="C34" s="1">
        <v>25</v>
      </c>
      <c r="D34" s="1">
        <v>22</v>
      </c>
      <c r="E34" s="1">
        <v>5</v>
      </c>
      <c r="F34" s="1">
        <v>34</v>
      </c>
      <c r="G34" s="1">
        <v>8</v>
      </c>
      <c r="H34" s="1">
        <v>17</v>
      </c>
      <c r="I34" s="9">
        <f t="shared" si="0"/>
        <v>31</v>
      </c>
      <c r="J34" s="9">
        <f t="shared" si="1"/>
        <v>20</v>
      </c>
      <c r="K34" s="9">
        <f t="shared" si="2"/>
        <v>26</v>
      </c>
      <c r="L34" s="9">
        <f t="shared" si="3"/>
        <v>22</v>
      </c>
      <c r="M34" s="9">
        <f t="shared" si="4"/>
        <v>19</v>
      </c>
      <c r="N34" s="9">
        <f t="shared" si="5"/>
        <v>20</v>
      </c>
      <c r="O34" s="9">
        <f t="shared" si="6"/>
        <v>29</v>
      </c>
      <c r="P34" s="9">
        <f t="shared" si="7"/>
        <v>19</v>
      </c>
      <c r="Q34" s="9">
        <f t="shared" si="8"/>
        <v>21</v>
      </c>
      <c r="R34" s="9">
        <f t="shared" si="9"/>
        <v>25</v>
      </c>
      <c r="S34" s="9">
        <f t="shared" si="10"/>
        <v>26</v>
      </c>
      <c r="T34" s="9">
        <f t="shared" si="11"/>
        <v>19</v>
      </c>
      <c r="U34" s="9">
        <f t="shared" si="12"/>
        <v>20</v>
      </c>
      <c r="V34" s="9">
        <f t="shared" si="13"/>
        <v>23</v>
      </c>
      <c r="W34" s="9">
        <f t="shared" si="14"/>
        <v>40</v>
      </c>
      <c r="X34" s="9">
        <f t="shared" si="15"/>
        <v>23</v>
      </c>
      <c r="Y34" s="9">
        <f t="shared" si="16"/>
        <v>25</v>
      </c>
      <c r="Z34" s="9">
        <f t="shared" si="17"/>
        <v>22</v>
      </c>
      <c r="AA34" s="9">
        <f t="shared" si="18"/>
        <v>39</v>
      </c>
      <c r="AB34" s="9">
        <f t="shared" si="19"/>
        <v>23</v>
      </c>
      <c r="AC34" s="19">
        <f t="shared" si="20"/>
        <v>21</v>
      </c>
      <c r="AD34" s="19">
        <f t="shared" si="21"/>
        <v>19</v>
      </c>
      <c r="AE34" s="19">
        <f t="shared" si="22"/>
        <v>23</v>
      </c>
      <c r="AF34" s="19">
        <f t="shared" si="23"/>
        <v>27</v>
      </c>
      <c r="AG34" s="19">
        <f t="shared" si="24"/>
        <v>19</v>
      </c>
      <c r="AH34" s="19">
        <f t="shared" si="25"/>
        <v>33</v>
      </c>
      <c r="AI34" s="19">
        <f t="shared" si="26"/>
        <v>24</v>
      </c>
      <c r="AJ34" s="19">
        <f t="shared" si="27"/>
        <v>22</v>
      </c>
      <c r="AK34" s="19">
        <f t="shared" si="28"/>
        <v>24</v>
      </c>
      <c r="AL34" s="19">
        <f t="shared" si="29"/>
        <v>32</v>
      </c>
      <c r="AM34" s="19">
        <f t="shared" si="30"/>
        <v>20</v>
      </c>
      <c r="AN34" s="19">
        <f t="shared" si="31"/>
        <v>21</v>
      </c>
      <c r="AO34" s="19">
        <f t="shared" si="32"/>
        <v>21</v>
      </c>
      <c r="AP34" s="19">
        <f t="shared" si="33"/>
        <v>19</v>
      </c>
      <c r="AQ34" s="19">
        <f t="shared" si="34"/>
        <v>29</v>
      </c>
      <c r="AR34" s="19">
        <f t="shared" si="35"/>
        <v>20</v>
      </c>
      <c r="AS34" s="19">
        <f t="shared" si="36"/>
        <v>21</v>
      </c>
      <c r="AT34" s="19">
        <f t="shared" si="37"/>
        <v>30</v>
      </c>
      <c r="AU34" s="19">
        <f t="shared" si="38"/>
        <v>22</v>
      </c>
      <c r="AV34" s="19">
        <f t="shared" si="39"/>
        <v>28</v>
      </c>
      <c r="AW34" s="24">
        <f t="shared" si="40"/>
        <v>110</v>
      </c>
      <c r="AX34" s="24" t="e">
        <f t="shared" si="41"/>
        <v>#REF!</v>
      </c>
      <c r="AY34" s="3">
        <v>31</v>
      </c>
      <c r="AZ34" s="2">
        <f>COUNTIF($B$3:$G$53,31)</f>
        <v>14</v>
      </c>
      <c r="BA34" s="12">
        <f>MIN(AM3:AM142)</f>
        <v>3</v>
      </c>
      <c r="BB34" s="1"/>
      <c r="BC34" s="1"/>
    </row>
    <row r="35" spans="1:55" x14ac:dyDescent="0.25">
      <c r="A35" s="21">
        <v>932</v>
      </c>
      <c r="B35" s="1">
        <v>38</v>
      </c>
      <c r="C35" s="1">
        <v>21</v>
      </c>
      <c r="D35" s="1">
        <v>17</v>
      </c>
      <c r="E35" s="1">
        <v>36</v>
      </c>
      <c r="F35" s="1">
        <v>16</v>
      </c>
      <c r="G35" s="1">
        <v>2</v>
      </c>
      <c r="H35" s="1">
        <v>7</v>
      </c>
      <c r="I35" s="9">
        <f t="shared" si="0"/>
        <v>31</v>
      </c>
      <c r="J35" s="9">
        <f t="shared" si="1"/>
        <v>18</v>
      </c>
      <c r="K35" s="9">
        <f t="shared" si="2"/>
        <v>26</v>
      </c>
      <c r="L35" s="9">
        <f t="shared" si="3"/>
        <v>22</v>
      </c>
      <c r="M35" s="9">
        <f t="shared" si="4"/>
        <v>19</v>
      </c>
      <c r="N35" s="9">
        <f t="shared" si="5"/>
        <v>20</v>
      </c>
      <c r="O35" s="9">
        <f t="shared" si="6"/>
        <v>29</v>
      </c>
      <c r="P35" s="9">
        <f t="shared" si="7"/>
        <v>19</v>
      </c>
      <c r="Q35" s="9">
        <f t="shared" si="8"/>
        <v>21</v>
      </c>
      <c r="R35" s="9">
        <f t="shared" si="9"/>
        <v>25</v>
      </c>
      <c r="S35" s="9">
        <f t="shared" si="10"/>
        <v>26</v>
      </c>
      <c r="T35" s="9">
        <f t="shared" si="11"/>
        <v>19</v>
      </c>
      <c r="U35" s="9">
        <f t="shared" si="12"/>
        <v>20</v>
      </c>
      <c r="V35" s="9">
        <f t="shared" si="13"/>
        <v>23</v>
      </c>
      <c r="W35" s="9">
        <f t="shared" si="14"/>
        <v>40</v>
      </c>
      <c r="X35" s="9">
        <f t="shared" si="15"/>
        <v>18</v>
      </c>
      <c r="Y35" s="9">
        <f t="shared" si="16"/>
        <v>18</v>
      </c>
      <c r="Z35" s="9">
        <f t="shared" si="17"/>
        <v>22</v>
      </c>
      <c r="AA35" s="9">
        <f t="shared" si="18"/>
        <v>39</v>
      </c>
      <c r="AB35" s="9">
        <f t="shared" si="19"/>
        <v>23</v>
      </c>
      <c r="AC35" s="19">
        <f t="shared" si="20"/>
        <v>18</v>
      </c>
      <c r="AD35" s="19">
        <f t="shared" si="21"/>
        <v>19</v>
      </c>
      <c r="AE35" s="19">
        <f t="shared" si="22"/>
        <v>23</v>
      </c>
      <c r="AF35" s="19">
        <f t="shared" si="23"/>
        <v>27</v>
      </c>
      <c r="AG35" s="19">
        <f t="shared" si="24"/>
        <v>19</v>
      </c>
      <c r="AH35" s="19">
        <f t="shared" si="25"/>
        <v>33</v>
      </c>
      <c r="AI35" s="19">
        <f t="shared" si="26"/>
        <v>24</v>
      </c>
      <c r="AJ35" s="19">
        <f t="shared" si="27"/>
        <v>22</v>
      </c>
      <c r="AK35" s="19">
        <f t="shared" si="28"/>
        <v>24</v>
      </c>
      <c r="AL35" s="19">
        <f t="shared" si="29"/>
        <v>32</v>
      </c>
      <c r="AM35" s="19">
        <f t="shared" si="30"/>
        <v>20</v>
      </c>
      <c r="AN35" s="19">
        <f t="shared" si="31"/>
        <v>21</v>
      </c>
      <c r="AO35" s="19">
        <f t="shared" si="32"/>
        <v>21</v>
      </c>
      <c r="AP35" s="19">
        <f t="shared" si="33"/>
        <v>19</v>
      </c>
      <c r="AQ35" s="19">
        <f t="shared" si="34"/>
        <v>29</v>
      </c>
      <c r="AR35" s="19">
        <f t="shared" si="35"/>
        <v>18</v>
      </c>
      <c r="AS35" s="19">
        <f t="shared" si="36"/>
        <v>21</v>
      </c>
      <c r="AT35" s="19">
        <f t="shared" si="37"/>
        <v>18</v>
      </c>
      <c r="AU35" s="19">
        <f t="shared" si="38"/>
        <v>22</v>
      </c>
      <c r="AV35" s="19">
        <f t="shared" si="39"/>
        <v>28</v>
      </c>
      <c r="AW35" s="24">
        <f t="shared" si="40"/>
        <v>110</v>
      </c>
      <c r="AX35" s="24" t="e">
        <f t="shared" si="41"/>
        <v>#REF!</v>
      </c>
      <c r="AY35" s="3">
        <v>32</v>
      </c>
      <c r="AZ35" s="2">
        <f>COUNTIF($B$3:$G$53,32)</f>
        <v>9</v>
      </c>
      <c r="BA35" s="12">
        <f>MIN(AN3:AN142)</f>
        <v>6</v>
      </c>
      <c r="BB35" s="1"/>
      <c r="BC35" s="1"/>
    </row>
    <row r="36" spans="1:55" x14ac:dyDescent="0.25">
      <c r="A36" s="21">
        <v>933</v>
      </c>
      <c r="B36" s="1">
        <v>8</v>
      </c>
      <c r="C36" s="1">
        <v>40</v>
      </c>
      <c r="D36" s="1">
        <v>26</v>
      </c>
      <c r="E36" s="1">
        <v>35</v>
      </c>
      <c r="F36" s="1">
        <v>23</v>
      </c>
      <c r="G36" s="1">
        <v>22</v>
      </c>
      <c r="H36" s="1">
        <v>6</v>
      </c>
      <c r="I36" s="9">
        <f t="shared" ref="I36:I53" si="42">IF(OR(B36=1,C36=1,D36=1,E36=1,F36=1,G36=1),950-A36,I35)</f>
        <v>31</v>
      </c>
      <c r="J36" s="9">
        <f t="shared" ref="J36:J53" si="43">IF(OR(B36=2,C36=2,D36=2,E36=2,F36=2,G36=2),950-A36,J35)</f>
        <v>18</v>
      </c>
      <c r="K36" s="9">
        <f t="shared" ref="K36:K53" si="44">IF(OR(B36=3,C36=3,D36=3,E36=3,F36=3,G36=3),950-A36,K35)</f>
        <v>26</v>
      </c>
      <c r="L36" s="9">
        <f t="shared" ref="L36:L53" si="45">IF(OR(B36=4,C36=4,D36=4,E36=4,F36=4,G36=4),950-A36,L35)</f>
        <v>22</v>
      </c>
      <c r="M36" s="9">
        <f t="shared" ref="M36:M53" si="46">IF(OR(B36=5,C36=5,D36=5,E36=5,F36=5,G36=5),950-A36,M35)</f>
        <v>19</v>
      </c>
      <c r="N36" s="9">
        <f t="shared" ref="N36:N53" si="47">IF(OR(B36=6,C36=6,D36=6,E36=6,F36=6,G36=6),950-A36,N35)</f>
        <v>20</v>
      </c>
      <c r="O36" s="9">
        <f t="shared" ref="O36:O53" si="48">IF(OR(B36=7,C36=7,D36=7,E36=7,F36=7,G36=7),950-A36,O35)</f>
        <v>29</v>
      </c>
      <c r="P36" s="9">
        <f t="shared" ref="P36:P53" si="49">IF(OR(B36=8,C36=8,D36=8,E36=8,F36=8,G36=8),950-A36,P35)</f>
        <v>17</v>
      </c>
      <c r="Q36" s="9">
        <f t="shared" ref="Q36:Q53" si="50">IF(OR(B36=9,C36=9,D36=9,E36=9,F36=9,G36=9),950-A36,Q35)</f>
        <v>21</v>
      </c>
      <c r="R36" s="9">
        <f t="shared" ref="R36:R53" si="51">IF(OR(B36=10,C36=10,D36=10,E36=10,F36=10,G36=10),950-A36,R35)</f>
        <v>25</v>
      </c>
      <c r="S36" s="9">
        <f t="shared" ref="S36:S53" si="52">IF(OR(B36=11,C36=11,D36=11,E36=11,F36=11,G36=11),950-A36,S35)</f>
        <v>26</v>
      </c>
      <c r="T36" s="9">
        <f t="shared" ref="T36:T53" si="53">IF(OR(B36=12,C36=12,D36=12,E36=12,F36=12,G36=12),950-A36,T35)</f>
        <v>19</v>
      </c>
      <c r="U36" s="9">
        <f t="shared" ref="U36:U53" si="54">IF(OR(B36=13,C36=13,D36=13,E36=13,F36=13,G36=13),950-A36,U35)</f>
        <v>20</v>
      </c>
      <c r="V36" s="9">
        <f t="shared" ref="V36:V53" si="55">IF(OR(B36=14,C36=14,D36=14,E36=14,F36=14,G36=14),950-A36,V35)</f>
        <v>23</v>
      </c>
      <c r="W36" s="9">
        <f t="shared" ref="W36:W53" si="56">IF(OR(B36=15,C36=15,D36=15,E36=15,F36=15,G36=15),950-A36,W35)</f>
        <v>40</v>
      </c>
      <c r="X36" s="9">
        <f t="shared" ref="X36:X53" si="57">IF(OR(B36=16,C36=16,D36=16,E36=16,F36=16,G36=16),950-A36,X35)</f>
        <v>18</v>
      </c>
      <c r="Y36" s="9">
        <f t="shared" ref="Y36:Y53" si="58">IF(OR(B36=17,C36=17,D36=17,E36=17,F36=17,G36=17),950-A36,Y35)</f>
        <v>18</v>
      </c>
      <c r="Z36" s="9">
        <f t="shared" ref="Z36:Z53" si="59">IF(OR(B36=18,C36=18,D36=18,E36=18,F36=18,G36=18),950-A36,Z35)</f>
        <v>22</v>
      </c>
      <c r="AA36" s="9">
        <f t="shared" ref="AA36:AA53" si="60">IF(OR(B36=19,C36=19,D36=19,E36=19,F36=19,G36=19),950-A36,AA35)</f>
        <v>39</v>
      </c>
      <c r="AB36" s="9">
        <f t="shared" ref="AB36:AB53" si="61">IF(OR(B36=20,C36=20,D36=20,E36=20,F36=20,G36=20),950-A36,AB35)</f>
        <v>23</v>
      </c>
      <c r="AC36" s="19">
        <f t="shared" ref="AC36:AC53" si="62">IF(OR(B36=21,C36=21,D36=21,E36=21,F36=21,G36=21),950-A36,AC35)</f>
        <v>18</v>
      </c>
      <c r="AD36" s="19">
        <f t="shared" ref="AD36:AD53" si="63">IF(OR(B36=22,C36=22,D36=22,E36=22,F36=22,G36=22),950-A36,AD35)</f>
        <v>17</v>
      </c>
      <c r="AE36" s="19">
        <f t="shared" ref="AE36:AE53" si="64">IF(OR(B36=23,C36=23,D36=23,E36=23,F36=23,G36=23),950-A36,AE35)</f>
        <v>17</v>
      </c>
      <c r="AF36" s="19">
        <f t="shared" ref="AF36:AF53" si="65">IF(OR(B36=24,C36=24,D36=24,E36=24,F36=24,G36=24),950-A36,AF35)</f>
        <v>27</v>
      </c>
      <c r="AG36" s="19">
        <f t="shared" ref="AG36:AG53" si="66">IF(OR(B36=25,C36=25,D36=25,E36=25,F36=25,G36=25),950-A36,AG35)</f>
        <v>19</v>
      </c>
      <c r="AH36" s="19">
        <f t="shared" ref="AH36:AH53" si="67">IF(OR(B36=26,C36=26,D36=26,E36=26,F36=26,G36=26),950-A36,AH35)</f>
        <v>17</v>
      </c>
      <c r="AI36" s="19">
        <f t="shared" ref="AI36:AI53" si="68">IF(OR(B36=27,C36=27,D36=27,E36=27,F36=27,G36=27),950-A36,AI35)</f>
        <v>24</v>
      </c>
      <c r="AJ36" s="19">
        <f t="shared" ref="AJ36:AJ53" si="69">IF(OR(B36=28,C36=28,D36=28,E36=28,F36=28,G36=28),950-A36,AJ35)</f>
        <v>22</v>
      </c>
      <c r="AK36" s="19">
        <f t="shared" ref="AK36:AK53" si="70">IF(OR(B36=29,C36=29,D36=29,E36=29,F36=29,G36=29),950-A36,AK35)</f>
        <v>24</v>
      </c>
      <c r="AL36" s="19">
        <f t="shared" ref="AL36:AL53" si="71">IF(OR(B36=30,C36=30,D36=30,E36=30,F36=30,G36=30),950-A36,AL35)</f>
        <v>32</v>
      </c>
      <c r="AM36" s="19">
        <f t="shared" ref="AM36:AM53" si="72">IF(OR(B36=31,C36=31,D36=31,E36=31,F36=31,G36=31),950-A36,AM35)</f>
        <v>20</v>
      </c>
      <c r="AN36" s="19">
        <f t="shared" ref="AN36:AN53" si="73">IF(OR(B36=32,C36=32,D36=32,E36=32,F36=32,G36=32),950-A36,AN35)</f>
        <v>21</v>
      </c>
      <c r="AO36" s="19">
        <f t="shared" ref="AO36:AO53" si="74">IF(OR(B36=33,C36=33,D36=33,E36=33,F36=33,G36=33),950-A36,AO35)</f>
        <v>21</v>
      </c>
      <c r="AP36" s="19">
        <f t="shared" ref="AP36:AP53" si="75">IF(OR(B36=34,C36=34,D36=34,E36=34,F36=34,G36=34),950-A36,AP35)</f>
        <v>19</v>
      </c>
      <c r="AQ36" s="19">
        <f t="shared" ref="AQ36:AQ53" si="76">IF(OR(B36=35,C36=35,D36=35,E36=35,F36=35,G36=35),950-A36,AQ35)</f>
        <v>17</v>
      </c>
      <c r="AR36" s="19">
        <f t="shared" ref="AR36:AR53" si="77">IF(OR(B36=36,C36=36,D36=36,E36=36,F36=36,G36=36),950-A36,AR35)</f>
        <v>18</v>
      </c>
      <c r="AS36" s="19">
        <f t="shared" ref="AS36:AS53" si="78">IF(OR(B36=37,C36=37,D36=37,E36=37,F36=37,G36=37),950-A36,AS35)</f>
        <v>21</v>
      </c>
      <c r="AT36" s="19">
        <f t="shared" ref="AT36:AT53" si="79">IF(OR(B36=38,C36=38,D36=38,E36=38,F36=38,G36=38),950-A36,AT35)</f>
        <v>18</v>
      </c>
      <c r="AU36" s="19">
        <f t="shared" ref="AU36:AU53" si="80">IF(OR(B36=39,C36=39,D36=39,E36=39,F36=39,G36=39),950-A36,AU35)</f>
        <v>22</v>
      </c>
      <c r="AV36" s="19">
        <f t="shared" ref="AV36:AV53" si="81">IF(OR(B36=40,C36=40,D36=40,E36=40,F36=40,G36=40),950-A36,AV35)</f>
        <v>17</v>
      </c>
      <c r="AW36" s="24">
        <f t="shared" si="40"/>
        <v>110</v>
      </c>
      <c r="AX36" s="24" t="e">
        <f t="shared" si="41"/>
        <v>#REF!</v>
      </c>
      <c r="AY36" s="3">
        <v>33</v>
      </c>
      <c r="AZ36" s="2">
        <f>COUNTIF($B$3:$G$53,33)</f>
        <v>7</v>
      </c>
      <c r="BA36" s="12">
        <f>MIN(AO3:AO142)</f>
        <v>3</v>
      </c>
      <c r="BB36" s="1"/>
      <c r="BC36" s="1"/>
    </row>
    <row r="37" spans="1:55" x14ac:dyDescent="0.25">
      <c r="A37" s="21">
        <v>934</v>
      </c>
      <c r="B37" s="1">
        <v>26</v>
      </c>
      <c r="C37" s="1">
        <v>23</v>
      </c>
      <c r="D37" s="1">
        <v>7</v>
      </c>
      <c r="E37" s="1">
        <v>19</v>
      </c>
      <c r="F37" s="1">
        <v>37</v>
      </c>
      <c r="G37" s="1">
        <v>30</v>
      </c>
      <c r="H37" s="1">
        <v>5</v>
      </c>
      <c r="I37" s="9">
        <f t="shared" si="42"/>
        <v>31</v>
      </c>
      <c r="J37" s="9">
        <f t="shared" si="43"/>
        <v>18</v>
      </c>
      <c r="K37" s="9">
        <f t="shared" si="44"/>
        <v>26</v>
      </c>
      <c r="L37" s="9">
        <f t="shared" si="45"/>
        <v>22</v>
      </c>
      <c r="M37" s="9">
        <f t="shared" si="46"/>
        <v>19</v>
      </c>
      <c r="N37" s="9">
        <f t="shared" si="47"/>
        <v>20</v>
      </c>
      <c r="O37" s="9">
        <f t="shared" si="48"/>
        <v>16</v>
      </c>
      <c r="P37" s="9">
        <f t="shared" si="49"/>
        <v>17</v>
      </c>
      <c r="Q37" s="9">
        <f t="shared" si="50"/>
        <v>21</v>
      </c>
      <c r="R37" s="9">
        <f t="shared" si="51"/>
        <v>25</v>
      </c>
      <c r="S37" s="9">
        <f t="shared" si="52"/>
        <v>26</v>
      </c>
      <c r="T37" s="9">
        <f t="shared" si="53"/>
        <v>19</v>
      </c>
      <c r="U37" s="9">
        <f t="shared" si="54"/>
        <v>20</v>
      </c>
      <c r="V37" s="9">
        <f t="shared" si="55"/>
        <v>23</v>
      </c>
      <c r="W37" s="9">
        <f t="shared" si="56"/>
        <v>40</v>
      </c>
      <c r="X37" s="9">
        <f t="shared" si="57"/>
        <v>18</v>
      </c>
      <c r="Y37" s="9">
        <f t="shared" si="58"/>
        <v>18</v>
      </c>
      <c r="Z37" s="9">
        <f t="shared" si="59"/>
        <v>22</v>
      </c>
      <c r="AA37" s="9">
        <f t="shared" si="60"/>
        <v>16</v>
      </c>
      <c r="AB37" s="9">
        <f t="shared" si="61"/>
        <v>23</v>
      </c>
      <c r="AC37" s="19">
        <f t="shared" si="62"/>
        <v>18</v>
      </c>
      <c r="AD37" s="19">
        <f t="shared" si="63"/>
        <v>17</v>
      </c>
      <c r="AE37" s="19">
        <f t="shared" si="64"/>
        <v>16</v>
      </c>
      <c r="AF37" s="19">
        <f t="shared" si="65"/>
        <v>27</v>
      </c>
      <c r="AG37" s="19">
        <f t="shared" si="66"/>
        <v>19</v>
      </c>
      <c r="AH37" s="19">
        <f t="shared" si="67"/>
        <v>16</v>
      </c>
      <c r="AI37" s="19">
        <f t="shared" si="68"/>
        <v>24</v>
      </c>
      <c r="AJ37" s="19">
        <f t="shared" si="69"/>
        <v>22</v>
      </c>
      <c r="AK37" s="19">
        <f t="shared" si="70"/>
        <v>24</v>
      </c>
      <c r="AL37" s="19">
        <f t="shared" si="71"/>
        <v>16</v>
      </c>
      <c r="AM37" s="19">
        <f t="shared" si="72"/>
        <v>20</v>
      </c>
      <c r="AN37" s="19">
        <f t="shared" si="73"/>
        <v>21</v>
      </c>
      <c r="AO37" s="19">
        <f t="shared" si="74"/>
        <v>21</v>
      </c>
      <c r="AP37" s="19">
        <f t="shared" si="75"/>
        <v>19</v>
      </c>
      <c r="AQ37" s="19">
        <f t="shared" si="76"/>
        <v>17</v>
      </c>
      <c r="AR37" s="19">
        <f t="shared" si="77"/>
        <v>18</v>
      </c>
      <c r="AS37" s="19">
        <f t="shared" si="78"/>
        <v>16</v>
      </c>
      <c r="AT37" s="19">
        <f t="shared" si="79"/>
        <v>18</v>
      </c>
      <c r="AU37" s="19">
        <f t="shared" si="80"/>
        <v>22</v>
      </c>
      <c r="AV37" s="19">
        <f t="shared" si="81"/>
        <v>17</v>
      </c>
      <c r="AW37" s="24">
        <f t="shared" si="40"/>
        <v>110</v>
      </c>
      <c r="AX37" s="24" t="e">
        <f t="shared" si="41"/>
        <v>#REF!</v>
      </c>
      <c r="AY37" s="3">
        <v>34</v>
      </c>
      <c r="AZ37" s="2">
        <f>COUNTIF($B$3:$G$53,34)</f>
        <v>7</v>
      </c>
      <c r="BA37" s="12">
        <f>MIN(AP3:AP142)</f>
        <v>0</v>
      </c>
      <c r="BB37" s="1"/>
      <c r="BC37" s="1"/>
    </row>
    <row r="38" spans="1:55" x14ac:dyDescent="0.25">
      <c r="A38" s="21">
        <v>935</v>
      </c>
      <c r="B38" s="1">
        <v>34</v>
      </c>
      <c r="C38" s="1">
        <v>4</v>
      </c>
      <c r="D38" s="1">
        <v>16</v>
      </c>
      <c r="E38" s="1">
        <v>10</v>
      </c>
      <c r="F38" s="1">
        <v>40</v>
      </c>
      <c r="G38" s="1">
        <v>24</v>
      </c>
      <c r="H38" s="1">
        <v>11</v>
      </c>
      <c r="I38" s="9">
        <f t="shared" si="42"/>
        <v>31</v>
      </c>
      <c r="J38" s="9">
        <f t="shared" si="43"/>
        <v>18</v>
      </c>
      <c r="K38" s="9">
        <f t="shared" si="44"/>
        <v>26</v>
      </c>
      <c r="L38" s="9">
        <f t="shared" si="45"/>
        <v>15</v>
      </c>
      <c r="M38" s="9">
        <f t="shared" si="46"/>
        <v>19</v>
      </c>
      <c r="N38" s="9">
        <f t="shared" si="47"/>
        <v>20</v>
      </c>
      <c r="O38" s="9">
        <f t="shared" si="48"/>
        <v>16</v>
      </c>
      <c r="P38" s="9">
        <f t="shared" si="49"/>
        <v>17</v>
      </c>
      <c r="Q38" s="9">
        <f t="shared" si="50"/>
        <v>21</v>
      </c>
      <c r="R38" s="9">
        <f t="shared" si="51"/>
        <v>15</v>
      </c>
      <c r="S38" s="9">
        <f t="shared" si="52"/>
        <v>26</v>
      </c>
      <c r="T38" s="9">
        <f t="shared" si="53"/>
        <v>19</v>
      </c>
      <c r="U38" s="9">
        <f t="shared" si="54"/>
        <v>20</v>
      </c>
      <c r="V38" s="9">
        <f t="shared" si="55"/>
        <v>23</v>
      </c>
      <c r="W38" s="9">
        <f t="shared" si="56"/>
        <v>40</v>
      </c>
      <c r="X38" s="9">
        <f t="shared" si="57"/>
        <v>15</v>
      </c>
      <c r="Y38" s="9">
        <f t="shared" si="58"/>
        <v>18</v>
      </c>
      <c r="Z38" s="9">
        <f t="shared" si="59"/>
        <v>22</v>
      </c>
      <c r="AA38" s="9">
        <f t="shared" si="60"/>
        <v>16</v>
      </c>
      <c r="AB38" s="9">
        <f t="shared" si="61"/>
        <v>23</v>
      </c>
      <c r="AC38" s="19">
        <f t="shared" si="62"/>
        <v>18</v>
      </c>
      <c r="AD38" s="19">
        <f t="shared" si="63"/>
        <v>17</v>
      </c>
      <c r="AE38" s="19">
        <f t="shared" si="64"/>
        <v>16</v>
      </c>
      <c r="AF38" s="19">
        <f t="shared" si="65"/>
        <v>15</v>
      </c>
      <c r="AG38" s="19">
        <f t="shared" si="66"/>
        <v>19</v>
      </c>
      <c r="AH38" s="19">
        <f t="shared" si="67"/>
        <v>16</v>
      </c>
      <c r="AI38" s="19">
        <f t="shared" si="68"/>
        <v>24</v>
      </c>
      <c r="AJ38" s="19">
        <f t="shared" si="69"/>
        <v>22</v>
      </c>
      <c r="AK38" s="19">
        <f t="shared" si="70"/>
        <v>24</v>
      </c>
      <c r="AL38" s="19">
        <f t="shared" si="71"/>
        <v>16</v>
      </c>
      <c r="AM38" s="19">
        <f t="shared" si="72"/>
        <v>20</v>
      </c>
      <c r="AN38" s="19">
        <f t="shared" si="73"/>
        <v>21</v>
      </c>
      <c r="AO38" s="19">
        <f t="shared" si="74"/>
        <v>21</v>
      </c>
      <c r="AP38" s="19">
        <f t="shared" si="75"/>
        <v>15</v>
      </c>
      <c r="AQ38" s="19">
        <f t="shared" si="76"/>
        <v>17</v>
      </c>
      <c r="AR38" s="19">
        <f t="shared" si="77"/>
        <v>18</v>
      </c>
      <c r="AS38" s="19">
        <f t="shared" si="78"/>
        <v>16</v>
      </c>
      <c r="AT38" s="19">
        <f t="shared" si="79"/>
        <v>18</v>
      </c>
      <c r="AU38" s="19">
        <f t="shared" si="80"/>
        <v>22</v>
      </c>
      <c r="AV38" s="19">
        <f t="shared" si="81"/>
        <v>15</v>
      </c>
      <c r="AW38" s="24">
        <f t="shared" si="40"/>
        <v>110</v>
      </c>
      <c r="AX38" s="24" t="e">
        <f t="shared" si="41"/>
        <v>#REF!</v>
      </c>
      <c r="AY38" s="3">
        <v>35</v>
      </c>
      <c r="AZ38" s="2">
        <f>COUNTIF($B$3:$G$53,35)</f>
        <v>7</v>
      </c>
      <c r="BA38" s="12">
        <f>MIN(AQ3:AQ142)</f>
        <v>4</v>
      </c>
      <c r="BB38" s="1"/>
      <c r="BC38" s="1"/>
    </row>
    <row r="39" spans="1:55" x14ac:dyDescent="0.25">
      <c r="A39" s="21">
        <v>936</v>
      </c>
      <c r="B39" s="1">
        <v>12</v>
      </c>
      <c r="C39" s="1">
        <v>25</v>
      </c>
      <c r="D39" s="1">
        <v>18</v>
      </c>
      <c r="E39" s="1">
        <v>5</v>
      </c>
      <c r="F39" s="1">
        <v>40</v>
      </c>
      <c r="G39" s="1">
        <v>13</v>
      </c>
      <c r="H39" s="1">
        <v>5</v>
      </c>
      <c r="I39" s="9">
        <f t="shared" si="42"/>
        <v>31</v>
      </c>
      <c r="J39" s="9">
        <f t="shared" si="43"/>
        <v>18</v>
      </c>
      <c r="K39" s="9">
        <f t="shared" si="44"/>
        <v>26</v>
      </c>
      <c r="L39" s="9">
        <f t="shared" si="45"/>
        <v>15</v>
      </c>
      <c r="M39" s="9">
        <f t="shared" si="46"/>
        <v>14</v>
      </c>
      <c r="N39" s="9">
        <f t="shared" si="47"/>
        <v>20</v>
      </c>
      <c r="O39" s="9">
        <f t="shared" si="48"/>
        <v>16</v>
      </c>
      <c r="P39" s="9">
        <f t="shared" si="49"/>
        <v>17</v>
      </c>
      <c r="Q39" s="9">
        <f t="shared" si="50"/>
        <v>21</v>
      </c>
      <c r="R39" s="9">
        <f t="shared" si="51"/>
        <v>15</v>
      </c>
      <c r="S39" s="9">
        <f t="shared" si="52"/>
        <v>26</v>
      </c>
      <c r="T39" s="9">
        <f t="shared" si="53"/>
        <v>14</v>
      </c>
      <c r="U39" s="9">
        <f t="shared" si="54"/>
        <v>14</v>
      </c>
      <c r="V39" s="9">
        <f t="shared" si="55"/>
        <v>23</v>
      </c>
      <c r="W39" s="9">
        <f t="shared" si="56"/>
        <v>40</v>
      </c>
      <c r="X39" s="9">
        <f t="shared" si="57"/>
        <v>15</v>
      </c>
      <c r="Y39" s="9">
        <f t="shared" si="58"/>
        <v>18</v>
      </c>
      <c r="Z39" s="9">
        <f t="shared" si="59"/>
        <v>14</v>
      </c>
      <c r="AA39" s="9">
        <f t="shared" si="60"/>
        <v>16</v>
      </c>
      <c r="AB39" s="9">
        <f t="shared" si="61"/>
        <v>23</v>
      </c>
      <c r="AC39" s="19">
        <f t="shared" si="62"/>
        <v>18</v>
      </c>
      <c r="AD39" s="19">
        <f t="shared" si="63"/>
        <v>17</v>
      </c>
      <c r="AE39" s="19">
        <f t="shared" si="64"/>
        <v>16</v>
      </c>
      <c r="AF39" s="19">
        <f t="shared" si="65"/>
        <v>15</v>
      </c>
      <c r="AG39" s="19">
        <f t="shared" si="66"/>
        <v>14</v>
      </c>
      <c r="AH39" s="19">
        <f t="shared" si="67"/>
        <v>16</v>
      </c>
      <c r="AI39" s="19">
        <f t="shared" si="68"/>
        <v>24</v>
      </c>
      <c r="AJ39" s="19">
        <f t="shared" si="69"/>
        <v>22</v>
      </c>
      <c r="AK39" s="19">
        <f t="shared" si="70"/>
        <v>24</v>
      </c>
      <c r="AL39" s="19">
        <f t="shared" si="71"/>
        <v>16</v>
      </c>
      <c r="AM39" s="19">
        <f t="shared" si="72"/>
        <v>20</v>
      </c>
      <c r="AN39" s="19">
        <f t="shared" si="73"/>
        <v>21</v>
      </c>
      <c r="AO39" s="19">
        <f t="shared" si="74"/>
        <v>21</v>
      </c>
      <c r="AP39" s="19">
        <f t="shared" si="75"/>
        <v>15</v>
      </c>
      <c r="AQ39" s="19">
        <f t="shared" si="76"/>
        <v>17</v>
      </c>
      <c r="AR39" s="19">
        <f t="shared" si="77"/>
        <v>18</v>
      </c>
      <c r="AS39" s="19">
        <f t="shared" si="78"/>
        <v>16</v>
      </c>
      <c r="AT39" s="19">
        <f t="shared" si="79"/>
        <v>18</v>
      </c>
      <c r="AU39" s="19">
        <f t="shared" si="80"/>
        <v>22</v>
      </c>
      <c r="AV39" s="19">
        <f t="shared" si="81"/>
        <v>14</v>
      </c>
      <c r="AW39" s="24">
        <f t="shared" si="40"/>
        <v>110</v>
      </c>
      <c r="AX39" s="24" t="e">
        <f t="shared" si="41"/>
        <v>#REF!</v>
      </c>
      <c r="AY39" s="3">
        <v>36</v>
      </c>
      <c r="AZ39" s="2">
        <f>COUNTIF($B$3:$G$53,36)</f>
        <v>13</v>
      </c>
      <c r="BA39" s="12">
        <f>MIN(AR3:AR142)</f>
        <v>0</v>
      </c>
      <c r="BB39" s="1"/>
      <c r="BC39" s="1"/>
    </row>
    <row r="40" spans="1:55" x14ac:dyDescent="0.25">
      <c r="A40" s="21">
        <v>937</v>
      </c>
      <c r="B40" s="1">
        <v>38</v>
      </c>
      <c r="C40" s="1">
        <v>34</v>
      </c>
      <c r="D40" s="1">
        <v>37</v>
      </c>
      <c r="E40" s="1">
        <v>9</v>
      </c>
      <c r="F40" s="1">
        <v>12</v>
      </c>
      <c r="G40" s="1">
        <v>23</v>
      </c>
      <c r="H40" s="1">
        <v>7</v>
      </c>
      <c r="I40" s="9">
        <f t="shared" si="42"/>
        <v>31</v>
      </c>
      <c r="J40" s="9">
        <f t="shared" si="43"/>
        <v>18</v>
      </c>
      <c r="K40" s="9">
        <f t="shared" si="44"/>
        <v>26</v>
      </c>
      <c r="L40" s="9">
        <f t="shared" si="45"/>
        <v>15</v>
      </c>
      <c r="M40" s="9">
        <f t="shared" si="46"/>
        <v>14</v>
      </c>
      <c r="N40" s="9">
        <f t="shared" si="47"/>
        <v>20</v>
      </c>
      <c r="O40" s="9">
        <f t="shared" si="48"/>
        <v>16</v>
      </c>
      <c r="P40" s="9">
        <f t="shared" si="49"/>
        <v>17</v>
      </c>
      <c r="Q40" s="9">
        <f t="shared" si="50"/>
        <v>13</v>
      </c>
      <c r="R40" s="9">
        <f t="shared" si="51"/>
        <v>15</v>
      </c>
      <c r="S40" s="9">
        <f t="shared" si="52"/>
        <v>26</v>
      </c>
      <c r="T40" s="9">
        <f t="shared" si="53"/>
        <v>13</v>
      </c>
      <c r="U40" s="9">
        <f t="shared" si="54"/>
        <v>14</v>
      </c>
      <c r="V40" s="9">
        <f t="shared" si="55"/>
        <v>23</v>
      </c>
      <c r="W40" s="9">
        <f t="shared" si="56"/>
        <v>40</v>
      </c>
      <c r="X40" s="9">
        <f t="shared" si="57"/>
        <v>15</v>
      </c>
      <c r="Y40" s="9">
        <f t="shared" si="58"/>
        <v>18</v>
      </c>
      <c r="Z40" s="9">
        <f t="shared" si="59"/>
        <v>14</v>
      </c>
      <c r="AA40" s="9">
        <f t="shared" si="60"/>
        <v>16</v>
      </c>
      <c r="AB40" s="9">
        <f t="shared" si="61"/>
        <v>23</v>
      </c>
      <c r="AC40" s="19">
        <f t="shared" si="62"/>
        <v>18</v>
      </c>
      <c r="AD40" s="19">
        <f t="shared" si="63"/>
        <v>17</v>
      </c>
      <c r="AE40" s="19">
        <f t="shared" si="64"/>
        <v>13</v>
      </c>
      <c r="AF40" s="19">
        <f t="shared" si="65"/>
        <v>15</v>
      </c>
      <c r="AG40" s="19">
        <f t="shared" si="66"/>
        <v>14</v>
      </c>
      <c r="AH40" s="19">
        <f t="shared" si="67"/>
        <v>16</v>
      </c>
      <c r="AI40" s="19">
        <f t="shared" si="68"/>
        <v>24</v>
      </c>
      <c r="AJ40" s="19">
        <f t="shared" si="69"/>
        <v>22</v>
      </c>
      <c r="AK40" s="19">
        <f t="shared" si="70"/>
        <v>24</v>
      </c>
      <c r="AL40" s="19">
        <f t="shared" si="71"/>
        <v>16</v>
      </c>
      <c r="AM40" s="19">
        <f t="shared" si="72"/>
        <v>20</v>
      </c>
      <c r="AN40" s="19">
        <f t="shared" si="73"/>
        <v>21</v>
      </c>
      <c r="AO40" s="19">
        <f t="shared" si="74"/>
        <v>21</v>
      </c>
      <c r="AP40" s="19">
        <f t="shared" si="75"/>
        <v>13</v>
      </c>
      <c r="AQ40" s="19">
        <f t="shared" si="76"/>
        <v>17</v>
      </c>
      <c r="AR40" s="19">
        <f t="shared" si="77"/>
        <v>18</v>
      </c>
      <c r="AS40" s="19">
        <f t="shared" si="78"/>
        <v>13</v>
      </c>
      <c r="AT40" s="19">
        <f t="shared" si="79"/>
        <v>13</v>
      </c>
      <c r="AU40" s="19">
        <f t="shared" si="80"/>
        <v>22</v>
      </c>
      <c r="AV40" s="19">
        <f t="shared" si="81"/>
        <v>14</v>
      </c>
      <c r="AW40" s="24">
        <f t="shared" si="40"/>
        <v>110</v>
      </c>
      <c r="AX40" s="24" t="e">
        <f t="shared" si="41"/>
        <v>#REF!</v>
      </c>
      <c r="AY40" s="3">
        <v>37</v>
      </c>
      <c r="AZ40" s="2">
        <f>COUNTIF($B$3:$G$53,37)</f>
        <v>7</v>
      </c>
      <c r="BA40" s="12">
        <f>MIN(AS3:AS142)</f>
        <v>11</v>
      </c>
      <c r="BB40" s="1"/>
      <c r="BC40" s="1"/>
    </row>
    <row r="41" spans="1:55" x14ac:dyDescent="0.25">
      <c r="A41" s="21">
        <v>938</v>
      </c>
      <c r="B41" s="1">
        <v>38</v>
      </c>
      <c r="C41" s="1">
        <v>13</v>
      </c>
      <c r="D41" s="1">
        <v>3</v>
      </c>
      <c r="E41" s="1">
        <v>5</v>
      </c>
      <c r="F41" s="1">
        <v>20</v>
      </c>
      <c r="G41" s="1">
        <v>37</v>
      </c>
      <c r="H41" s="1">
        <v>14</v>
      </c>
      <c r="I41" s="9">
        <f t="shared" si="42"/>
        <v>31</v>
      </c>
      <c r="J41" s="9">
        <f t="shared" si="43"/>
        <v>18</v>
      </c>
      <c r="K41" s="9">
        <f t="shared" si="44"/>
        <v>12</v>
      </c>
      <c r="L41" s="9">
        <f t="shared" si="45"/>
        <v>15</v>
      </c>
      <c r="M41" s="9">
        <f t="shared" si="46"/>
        <v>12</v>
      </c>
      <c r="N41" s="9">
        <f t="shared" si="47"/>
        <v>20</v>
      </c>
      <c r="O41" s="9">
        <f t="shared" si="48"/>
        <v>16</v>
      </c>
      <c r="P41" s="9">
        <f t="shared" si="49"/>
        <v>17</v>
      </c>
      <c r="Q41" s="9">
        <f t="shared" si="50"/>
        <v>13</v>
      </c>
      <c r="R41" s="9">
        <f t="shared" si="51"/>
        <v>15</v>
      </c>
      <c r="S41" s="9">
        <f t="shared" si="52"/>
        <v>26</v>
      </c>
      <c r="T41" s="9">
        <f t="shared" si="53"/>
        <v>13</v>
      </c>
      <c r="U41" s="9">
        <f t="shared" si="54"/>
        <v>12</v>
      </c>
      <c r="V41" s="9">
        <f t="shared" si="55"/>
        <v>23</v>
      </c>
      <c r="W41" s="9">
        <f t="shared" si="56"/>
        <v>40</v>
      </c>
      <c r="X41" s="9">
        <f t="shared" si="57"/>
        <v>15</v>
      </c>
      <c r="Y41" s="9">
        <f t="shared" si="58"/>
        <v>18</v>
      </c>
      <c r="Z41" s="9">
        <f t="shared" si="59"/>
        <v>14</v>
      </c>
      <c r="AA41" s="9">
        <f t="shared" si="60"/>
        <v>16</v>
      </c>
      <c r="AB41" s="9">
        <f t="shared" si="61"/>
        <v>12</v>
      </c>
      <c r="AC41" s="19">
        <f t="shared" si="62"/>
        <v>18</v>
      </c>
      <c r="AD41" s="19">
        <f t="shared" si="63"/>
        <v>17</v>
      </c>
      <c r="AE41" s="19">
        <f t="shared" si="64"/>
        <v>13</v>
      </c>
      <c r="AF41" s="19">
        <f t="shared" si="65"/>
        <v>15</v>
      </c>
      <c r="AG41" s="19">
        <f t="shared" si="66"/>
        <v>14</v>
      </c>
      <c r="AH41" s="19">
        <f t="shared" si="67"/>
        <v>16</v>
      </c>
      <c r="AI41" s="19">
        <f t="shared" si="68"/>
        <v>24</v>
      </c>
      <c r="AJ41" s="19">
        <f t="shared" si="69"/>
        <v>22</v>
      </c>
      <c r="AK41" s="19">
        <f t="shared" si="70"/>
        <v>24</v>
      </c>
      <c r="AL41" s="19">
        <f t="shared" si="71"/>
        <v>16</v>
      </c>
      <c r="AM41" s="19">
        <f t="shared" si="72"/>
        <v>20</v>
      </c>
      <c r="AN41" s="19">
        <f t="shared" si="73"/>
        <v>21</v>
      </c>
      <c r="AO41" s="19">
        <f t="shared" si="74"/>
        <v>21</v>
      </c>
      <c r="AP41" s="19">
        <f t="shared" si="75"/>
        <v>13</v>
      </c>
      <c r="AQ41" s="19">
        <f t="shared" si="76"/>
        <v>17</v>
      </c>
      <c r="AR41" s="19">
        <f t="shared" si="77"/>
        <v>18</v>
      </c>
      <c r="AS41" s="19">
        <f t="shared" si="78"/>
        <v>12</v>
      </c>
      <c r="AT41" s="19">
        <f t="shared" si="79"/>
        <v>12</v>
      </c>
      <c r="AU41" s="19">
        <f t="shared" si="80"/>
        <v>22</v>
      </c>
      <c r="AV41" s="19">
        <f t="shared" si="81"/>
        <v>14</v>
      </c>
      <c r="AW41" s="24">
        <f t="shared" si="40"/>
        <v>110</v>
      </c>
      <c r="AX41" s="24" t="e">
        <f t="shared" si="41"/>
        <v>#REF!</v>
      </c>
      <c r="AY41" s="3">
        <v>38</v>
      </c>
      <c r="AZ41" s="2">
        <f>COUNTIF($B$3:$G$53,38)</f>
        <v>7</v>
      </c>
      <c r="BA41" s="12">
        <f>MIN(AT3:AT142)</f>
        <v>5</v>
      </c>
      <c r="BB41" s="1"/>
      <c r="BC41" s="1"/>
    </row>
    <row r="42" spans="1:55" x14ac:dyDescent="0.25">
      <c r="A42" s="21">
        <v>939</v>
      </c>
      <c r="B42" s="1">
        <v>36</v>
      </c>
      <c r="C42" s="1">
        <v>13</v>
      </c>
      <c r="D42" s="1">
        <v>30</v>
      </c>
      <c r="E42" s="1">
        <v>37</v>
      </c>
      <c r="F42" s="1">
        <v>8</v>
      </c>
      <c r="G42" s="1">
        <v>22</v>
      </c>
      <c r="H42" s="1">
        <v>11</v>
      </c>
      <c r="I42" s="9">
        <f t="shared" si="42"/>
        <v>31</v>
      </c>
      <c r="J42" s="9">
        <f t="shared" si="43"/>
        <v>18</v>
      </c>
      <c r="K42" s="9">
        <f t="shared" si="44"/>
        <v>12</v>
      </c>
      <c r="L42" s="9">
        <f t="shared" si="45"/>
        <v>15</v>
      </c>
      <c r="M42" s="9">
        <f t="shared" si="46"/>
        <v>12</v>
      </c>
      <c r="N42" s="9">
        <f t="shared" si="47"/>
        <v>20</v>
      </c>
      <c r="O42" s="9">
        <f t="shared" si="48"/>
        <v>16</v>
      </c>
      <c r="P42" s="9">
        <f t="shared" si="49"/>
        <v>11</v>
      </c>
      <c r="Q42" s="9">
        <f t="shared" si="50"/>
        <v>13</v>
      </c>
      <c r="R42" s="9">
        <f t="shared" si="51"/>
        <v>15</v>
      </c>
      <c r="S42" s="9">
        <f t="shared" si="52"/>
        <v>26</v>
      </c>
      <c r="T42" s="9">
        <f t="shared" si="53"/>
        <v>13</v>
      </c>
      <c r="U42" s="9">
        <f t="shared" si="54"/>
        <v>11</v>
      </c>
      <c r="V42" s="9">
        <f t="shared" si="55"/>
        <v>23</v>
      </c>
      <c r="W42" s="9">
        <f t="shared" si="56"/>
        <v>40</v>
      </c>
      <c r="X42" s="9">
        <f t="shared" si="57"/>
        <v>15</v>
      </c>
      <c r="Y42" s="9">
        <f t="shared" si="58"/>
        <v>18</v>
      </c>
      <c r="Z42" s="9">
        <f t="shared" si="59"/>
        <v>14</v>
      </c>
      <c r="AA42" s="9">
        <f t="shared" si="60"/>
        <v>16</v>
      </c>
      <c r="AB42" s="9">
        <f t="shared" si="61"/>
        <v>12</v>
      </c>
      <c r="AC42" s="19">
        <f t="shared" si="62"/>
        <v>18</v>
      </c>
      <c r="AD42" s="19">
        <f t="shared" si="63"/>
        <v>11</v>
      </c>
      <c r="AE42" s="19">
        <f t="shared" si="64"/>
        <v>13</v>
      </c>
      <c r="AF42" s="19">
        <f t="shared" si="65"/>
        <v>15</v>
      </c>
      <c r="AG42" s="19">
        <f t="shared" si="66"/>
        <v>14</v>
      </c>
      <c r="AH42" s="19">
        <f t="shared" si="67"/>
        <v>16</v>
      </c>
      <c r="AI42" s="19">
        <f t="shared" si="68"/>
        <v>24</v>
      </c>
      <c r="AJ42" s="19">
        <f t="shared" si="69"/>
        <v>22</v>
      </c>
      <c r="AK42" s="19">
        <f t="shared" si="70"/>
        <v>24</v>
      </c>
      <c r="AL42" s="19">
        <f t="shared" si="71"/>
        <v>11</v>
      </c>
      <c r="AM42" s="19">
        <f t="shared" si="72"/>
        <v>20</v>
      </c>
      <c r="AN42" s="19">
        <f t="shared" si="73"/>
        <v>21</v>
      </c>
      <c r="AO42" s="19">
        <f t="shared" si="74"/>
        <v>21</v>
      </c>
      <c r="AP42" s="19">
        <f t="shared" si="75"/>
        <v>13</v>
      </c>
      <c r="AQ42" s="19">
        <f t="shared" si="76"/>
        <v>17</v>
      </c>
      <c r="AR42" s="19">
        <f t="shared" si="77"/>
        <v>11</v>
      </c>
      <c r="AS42" s="19">
        <f t="shared" si="78"/>
        <v>11</v>
      </c>
      <c r="AT42" s="19">
        <f t="shared" si="79"/>
        <v>12</v>
      </c>
      <c r="AU42" s="19">
        <f t="shared" si="80"/>
        <v>22</v>
      </c>
      <c r="AV42" s="19">
        <f t="shared" si="81"/>
        <v>14</v>
      </c>
      <c r="AW42" s="24">
        <f t="shared" si="40"/>
        <v>110</v>
      </c>
      <c r="AX42" s="24" t="e">
        <f t="shared" si="41"/>
        <v>#REF!</v>
      </c>
      <c r="AY42" s="3">
        <v>39</v>
      </c>
      <c r="AZ42" s="2">
        <f>COUNTIF($B$3:$G$53,39)</f>
        <v>5</v>
      </c>
      <c r="BA42" s="12">
        <f>MIN(AU3:AU142)</f>
        <v>8</v>
      </c>
      <c r="BB42" s="1"/>
      <c r="BC42" s="1"/>
    </row>
    <row r="43" spans="1:55" ht="15.75" thickBot="1" x14ac:dyDescent="0.3">
      <c r="A43" s="21">
        <v>940</v>
      </c>
      <c r="B43" s="1">
        <v>10</v>
      </c>
      <c r="C43" s="1">
        <v>4</v>
      </c>
      <c r="D43" s="1">
        <v>29</v>
      </c>
      <c r="E43" s="1">
        <v>16</v>
      </c>
      <c r="F43" s="1">
        <v>39</v>
      </c>
      <c r="G43" s="1">
        <v>26</v>
      </c>
      <c r="H43" s="1">
        <v>18</v>
      </c>
      <c r="I43" s="9">
        <f t="shared" si="42"/>
        <v>31</v>
      </c>
      <c r="J43" s="9">
        <f t="shared" si="43"/>
        <v>18</v>
      </c>
      <c r="K43" s="9">
        <f t="shared" si="44"/>
        <v>12</v>
      </c>
      <c r="L43" s="9">
        <f t="shared" si="45"/>
        <v>10</v>
      </c>
      <c r="M43" s="9">
        <f t="shared" si="46"/>
        <v>12</v>
      </c>
      <c r="N43" s="9">
        <f t="shared" si="47"/>
        <v>20</v>
      </c>
      <c r="O43" s="9">
        <f t="shared" si="48"/>
        <v>16</v>
      </c>
      <c r="P43" s="9">
        <f t="shared" si="49"/>
        <v>11</v>
      </c>
      <c r="Q43" s="9">
        <f t="shared" si="50"/>
        <v>13</v>
      </c>
      <c r="R43" s="9">
        <f t="shared" si="51"/>
        <v>10</v>
      </c>
      <c r="S43" s="9">
        <f t="shared" si="52"/>
        <v>26</v>
      </c>
      <c r="T43" s="9">
        <f t="shared" si="53"/>
        <v>13</v>
      </c>
      <c r="U43" s="9">
        <f t="shared" si="54"/>
        <v>11</v>
      </c>
      <c r="V43" s="9">
        <f t="shared" si="55"/>
        <v>23</v>
      </c>
      <c r="W43" s="9">
        <f t="shared" si="56"/>
        <v>40</v>
      </c>
      <c r="X43" s="9">
        <f t="shared" si="57"/>
        <v>10</v>
      </c>
      <c r="Y43" s="9">
        <f t="shared" si="58"/>
        <v>18</v>
      </c>
      <c r="Z43" s="9">
        <f t="shared" si="59"/>
        <v>14</v>
      </c>
      <c r="AA43" s="9">
        <f t="shared" si="60"/>
        <v>16</v>
      </c>
      <c r="AB43" s="9">
        <f t="shared" si="61"/>
        <v>12</v>
      </c>
      <c r="AC43" s="19">
        <f t="shared" si="62"/>
        <v>18</v>
      </c>
      <c r="AD43" s="19">
        <f t="shared" si="63"/>
        <v>11</v>
      </c>
      <c r="AE43" s="19">
        <f t="shared" si="64"/>
        <v>13</v>
      </c>
      <c r="AF43" s="19">
        <f t="shared" si="65"/>
        <v>15</v>
      </c>
      <c r="AG43" s="19">
        <f t="shared" si="66"/>
        <v>14</v>
      </c>
      <c r="AH43" s="19">
        <f t="shared" si="67"/>
        <v>10</v>
      </c>
      <c r="AI43" s="19">
        <f t="shared" si="68"/>
        <v>24</v>
      </c>
      <c r="AJ43" s="19">
        <f t="shared" si="69"/>
        <v>22</v>
      </c>
      <c r="AK43" s="19">
        <f t="shared" si="70"/>
        <v>10</v>
      </c>
      <c r="AL43" s="19">
        <f t="shared" si="71"/>
        <v>11</v>
      </c>
      <c r="AM43" s="19">
        <f t="shared" si="72"/>
        <v>20</v>
      </c>
      <c r="AN43" s="19">
        <f t="shared" si="73"/>
        <v>21</v>
      </c>
      <c r="AO43" s="19">
        <f t="shared" si="74"/>
        <v>21</v>
      </c>
      <c r="AP43" s="19">
        <f t="shared" si="75"/>
        <v>13</v>
      </c>
      <c r="AQ43" s="19">
        <f t="shared" si="76"/>
        <v>17</v>
      </c>
      <c r="AR43" s="19">
        <f t="shared" si="77"/>
        <v>11</v>
      </c>
      <c r="AS43" s="19">
        <f t="shared" si="78"/>
        <v>11</v>
      </c>
      <c r="AT43" s="19">
        <f t="shared" si="79"/>
        <v>12</v>
      </c>
      <c r="AU43" s="19">
        <f t="shared" si="80"/>
        <v>10</v>
      </c>
      <c r="AV43" s="19">
        <f t="shared" si="81"/>
        <v>14</v>
      </c>
      <c r="AW43" s="24">
        <f t="shared" si="40"/>
        <v>99</v>
      </c>
      <c r="AX43" s="24" t="e">
        <f t="shared" si="41"/>
        <v>#REF!</v>
      </c>
      <c r="AY43" s="5">
        <v>40</v>
      </c>
      <c r="AZ43" s="2">
        <f>COUNTIF($B$3:$G$53,40)</f>
        <v>9</v>
      </c>
      <c r="BA43" s="13">
        <f>MIN(AV3:AV142)</f>
        <v>0</v>
      </c>
      <c r="BB43" s="1"/>
      <c r="BC43" s="1"/>
    </row>
    <row r="44" spans="1:55" x14ac:dyDescent="0.25">
      <c r="A44" s="21">
        <v>941</v>
      </c>
      <c r="B44" s="27">
        <v>4</v>
      </c>
      <c r="C44" s="27">
        <v>24</v>
      </c>
      <c r="D44" s="27">
        <v>6</v>
      </c>
      <c r="E44" s="27">
        <v>31</v>
      </c>
      <c r="F44" s="27">
        <v>3</v>
      </c>
      <c r="G44" s="27">
        <v>25</v>
      </c>
      <c r="H44" s="27">
        <v>13</v>
      </c>
      <c r="I44" s="9">
        <f t="shared" si="42"/>
        <v>31</v>
      </c>
      <c r="J44" s="9">
        <f t="shared" si="43"/>
        <v>18</v>
      </c>
      <c r="K44" s="9">
        <f t="shared" si="44"/>
        <v>9</v>
      </c>
      <c r="L44" s="9">
        <f t="shared" si="45"/>
        <v>9</v>
      </c>
      <c r="M44" s="9">
        <f t="shared" si="46"/>
        <v>12</v>
      </c>
      <c r="N44" s="9">
        <f t="shared" si="47"/>
        <v>9</v>
      </c>
      <c r="O44" s="9">
        <f t="shared" si="48"/>
        <v>16</v>
      </c>
      <c r="P44" s="9">
        <f t="shared" si="49"/>
        <v>11</v>
      </c>
      <c r="Q44" s="9">
        <f t="shared" si="50"/>
        <v>13</v>
      </c>
      <c r="R44" s="9">
        <f t="shared" si="51"/>
        <v>10</v>
      </c>
      <c r="S44" s="9">
        <f t="shared" si="52"/>
        <v>26</v>
      </c>
      <c r="T44" s="9">
        <f t="shared" si="53"/>
        <v>13</v>
      </c>
      <c r="U44" s="9">
        <f t="shared" si="54"/>
        <v>11</v>
      </c>
      <c r="V44" s="9">
        <f t="shared" si="55"/>
        <v>23</v>
      </c>
      <c r="W44" s="9">
        <f t="shared" si="56"/>
        <v>40</v>
      </c>
      <c r="X44" s="9">
        <f t="shared" si="57"/>
        <v>10</v>
      </c>
      <c r="Y44" s="9">
        <f t="shared" si="58"/>
        <v>18</v>
      </c>
      <c r="Z44" s="9">
        <f t="shared" si="59"/>
        <v>14</v>
      </c>
      <c r="AA44" s="9">
        <f t="shared" si="60"/>
        <v>16</v>
      </c>
      <c r="AB44" s="9">
        <f t="shared" si="61"/>
        <v>12</v>
      </c>
      <c r="AC44" s="19">
        <f t="shared" si="62"/>
        <v>18</v>
      </c>
      <c r="AD44" s="19">
        <f t="shared" si="63"/>
        <v>11</v>
      </c>
      <c r="AE44" s="19">
        <f t="shared" si="64"/>
        <v>13</v>
      </c>
      <c r="AF44" s="19">
        <f t="shared" si="65"/>
        <v>9</v>
      </c>
      <c r="AG44" s="19">
        <f t="shared" si="66"/>
        <v>9</v>
      </c>
      <c r="AH44" s="19">
        <f t="shared" si="67"/>
        <v>10</v>
      </c>
      <c r="AI44" s="19">
        <f t="shared" si="68"/>
        <v>24</v>
      </c>
      <c r="AJ44" s="19">
        <f t="shared" si="69"/>
        <v>22</v>
      </c>
      <c r="AK44" s="19">
        <f t="shared" si="70"/>
        <v>10</v>
      </c>
      <c r="AL44" s="19">
        <f t="shared" si="71"/>
        <v>11</v>
      </c>
      <c r="AM44" s="19">
        <f t="shared" si="72"/>
        <v>9</v>
      </c>
      <c r="AN44" s="19">
        <f t="shared" si="73"/>
        <v>21</v>
      </c>
      <c r="AO44" s="19">
        <f t="shared" si="74"/>
        <v>21</v>
      </c>
      <c r="AP44" s="19">
        <f t="shared" si="75"/>
        <v>13</v>
      </c>
      <c r="AQ44" s="19">
        <f t="shared" si="76"/>
        <v>17</v>
      </c>
      <c r="AR44" s="19">
        <f t="shared" si="77"/>
        <v>11</v>
      </c>
      <c r="AS44" s="19">
        <f t="shared" si="78"/>
        <v>11</v>
      </c>
      <c r="AT44" s="19">
        <f t="shared" si="79"/>
        <v>12</v>
      </c>
      <c r="AU44" s="19">
        <f t="shared" si="80"/>
        <v>10</v>
      </c>
      <c r="AV44" s="19">
        <f t="shared" si="81"/>
        <v>14</v>
      </c>
      <c r="AW44" s="24">
        <f t="shared" si="40"/>
        <v>99</v>
      </c>
      <c r="AX44" s="24" t="e">
        <f t="shared" si="41"/>
        <v>#REF!</v>
      </c>
    </row>
    <row r="45" spans="1:55" x14ac:dyDescent="0.25">
      <c r="A45" s="21">
        <v>942</v>
      </c>
      <c r="B45" s="27">
        <v>36</v>
      </c>
      <c r="C45" s="27">
        <v>8</v>
      </c>
      <c r="D45" s="27">
        <v>23</v>
      </c>
      <c r="E45" s="27">
        <v>39</v>
      </c>
      <c r="F45" s="27">
        <v>31</v>
      </c>
      <c r="G45" s="27">
        <v>6</v>
      </c>
      <c r="H45" s="27">
        <v>15</v>
      </c>
      <c r="I45" s="9">
        <f t="shared" si="42"/>
        <v>31</v>
      </c>
      <c r="J45" s="9">
        <f t="shared" si="43"/>
        <v>18</v>
      </c>
      <c r="K45" s="9">
        <f t="shared" si="44"/>
        <v>9</v>
      </c>
      <c r="L45" s="9">
        <f t="shared" si="45"/>
        <v>9</v>
      </c>
      <c r="M45" s="9">
        <f t="shared" si="46"/>
        <v>12</v>
      </c>
      <c r="N45" s="9">
        <f t="shared" si="47"/>
        <v>8</v>
      </c>
      <c r="O45" s="9">
        <f t="shared" si="48"/>
        <v>16</v>
      </c>
      <c r="P45" s="9">
        <f t="shared" si="49"/>
        <v>8</v>
      </c>
      <c r="Q45" s="9">
        <f t="shared" si="50"/>
        <v>13</v>
      </c>
      <c r="R45" s="9">
        <f t="shared" si="51"/>
        <v>10</v>
      </c>
      <c r="S45" s="9">
        <f t="shared" si="52"/>
        <v>26</v>
      </c>
      <c r="T45" s="9">
        <f t="shared" si="53"/>
        <v>13</v>
      </c>
      <c r="U45" s="9">
        <f t="shared" si="54"/>
        <v>11</v>
      </c>
      <c r="V45" s="9">
        <f t="shared" si="55"/>
        <v>23</v>
      </c>
      <c r="W45" s="9">
        <f t="shared" si="56"/>
        <v>40</v>
      </c>
      <c r="X45" s="9">
        <f t="shared" si="57"/>
        <v>10</v>
      </c>
      <c r="Y45" s="9">
        <f t="shared" si="58"/>
        <v>18</v>
      </c>
      <c r="Z45" s="9">
        <f t="shared" si="59"/>
        <v>14</v>
      </c>
      <c r="AA45" s="9">
        <f t="shared" si="60"/>
        <v>16</v>
      </c>
      <c r="AB45" s="9">
        <f t="shared" si="61"/>
        <v>12</v>
      </c>
      <c r="AC45" s="19">
        <f t="shared" si="62"/>
        <v>18</v>
      </c>
      <c r="AD45" s="19">
        <f t="shared" si="63"/>
        <v>11</v>
      </c>
      <c r="AE45" s="19">
        <f t="shared" si="64"/>
        <v>8</v>
      </c>
      <c r="AF45" s="19">
        <f t="shared" si="65"/>
        <v>9</v>
      </c>
      <c r="AG45" s="19">
        <f t="shared" si="66"/>
        <v>9</v>
      </c>
      <c r="AH45" s="19">
        <f t="shared" si="67"/>
        <v>10</v>
      </c>
      <c r="AI45" s="19">
        <f t="shared" si="68"/>
        <v>24</v>
      </c>
      <c r="AJ45" s="19">
        <f t="shared" si="69"/>
        <v>22</v>
      </c>
      <c r="AK45" s="19">
        <f t="shared" si="70"/>
        <v>10</v>
      </c>
      <c r="AL45" s="19">
        <f t="shared" si="71"/>
        <v>11</v>
      </c>
      <c r="AM45" s="19">
        <f t="shared" si="72"/>
        <v>8</v>
      </c>
      <c r="AN45" s="19">
        <f t="shared" si="73"/>
        <v>21</v>
      </c>
      <c r="AO45" s="19">
        <f t="shared" si="74"/>
        <v>21</v>
      </c>
      <c r="AP45" s="19">
        <f t="shared" si="75"/>
        <v>13</v>
      </c>
      <c r="AQ45" s="19">
        <f t="shared" si="76"/>
        <v>17</v>
      </c>
      <c r="AR45" s="19">
        <f t="shared" si="77"/>
        <v>8</v>
      </c>
      <c r="AS45" s="19">
        <f t="shared" si="78"/>
        <v>11</v>
      </c>
      <c r="AT45" s="19">
        <f t="shared" si="79"/>
        <v>12</v>
      </c>
      <c r="AU45" s="19">
        <f t="shared" si="80"/>
        <v>8</v>
      </c>
      <c r="AV45" s="19">
        <f t="shared" si="81"/>
        <v>14</v>
      </c>
      <c r="AW45" s="24">
        <f t="shared" si="40"/>
        <v>99</v>
      </c>
      <c r="AX45" s="24" t="e">
        <f t="shared" si="41"/>
        <v>#REF!</v>
      </c>
    </row>
    <row r="46" spans="1:55" x14ac:dyDescent="0.25">
      <c r="A46" s="21">
        <v>943</v>
      </c>
      <c r="B46" s="27">
        <v>36</v>
      </c>
      <c r="C46" s="27">
        <v>11</v>
      </c>
      <c r="D46" s="27">
        <v>29</v>
      </c>
      <c r="E46" s="27">
        <v>4</v>
      </c>
      <c r="F46" s="27">
        <v>14</v>
      </c>
      <c r="G46" s="27">
        <v>26</v>
      </c>
      <c r="H46" s="27">
        <v>17</v>
      </c>
      <c r="I46" s="9">
        <f t="shared" si="42"/>
        <v>31</v>
      </c>
      <c r="J46" s="9">
        <f t="shared" si="43"/>
        <v>18</v>
      </c>
      <c r="K46" s="9">
        <f t="shared" si="44"/>
        <v>9</v>
      </c>
      <c r="L46" s="9">
        <f t="shared" si="45"/>
        <v>7</v>
      </c>
      <c r="M46" s="9">
        <f t="shared" si="46"/>
        <v>12</v>
      </c>
      <c r="N46" s="9">
        <f t="shared" si="47"/>
        <v>8</v>
      </c>
      <c r="O46" s="9">
        <f t="shared" si="48"/>
        <v>16</v>
      </c>
      <c r="P46" s="9">
        <f t="shared" si="49"/>
        <v>8</v>
      </c>
      <c r="Q46" s="9">
        <f t="shared" si="50"/>
        <v>13</v>
      </c>
      <c r="R46" s="9">
        <f t="shared" si="51"/>
        <v>10</v>
      </c>
      <c r="S46" s="9">
        <f t="shared" si="52"/>
        <v>7</v>
      </c>
      <c r="T46" s="9">
        <f t="shared" si="53"/>
        <v>13</v>
      </c>
      <c r="U46" s="9">
        <f t="shared" si="54"/>
        <v>11</v>
      </c>
      <c r="V46" s="9">
        <f t="shared" si="55"/>
        <v>7</v>
      </c>
      <c r="W46" s="9">
        <f t="shared" si="56"/>
        <v>40</v>
      </c>
      <c r="X46" s="9">
        <f t="shared" si="57"/>
        <v>10</v>
      </c>
      <c r="Y46" s="9">
        <f t="shared" si="58"/>
        <v>18</v>
      </c>
      <c r="Z46" s="9">
        <f t="shared" si="59"/>
        <v>14</v>
      </c>
      <c r="AA46" s="9">
        <f t="shared" si="60"/>
        <v>16</v>
      </c>
      <c r="AB46" s="9">
        <f t="shared" si="61"/>
        <v>12</v>
      </c>
      <c r="AC46" s="19">
        <f t="shared" si="62"/>
        <v>18</v>
      </c>
      <c r="AD46" s="19">
        <f t="shared" si="63"/>
        <v>11</v>
      </c>
      <c r="AE46" s="19">
        <f t="shared" si="64"/>
        <v>8</v>
      </c>
      <c r="AF46" s="19">
        <f t="shared" si="65"/>
        <v>9</v>
      </c>
      <c r="AG46" s="19">
        <f t="shared" si="66"/>
        <v>9</v>
      </c>
      <c r="AH46" s="19">
        <f t="shared" si="67"/>
        <v>7</v>
      </c>
      <c r="AI46" s="19">
        <f t="shared" si="68"/>
        <v>24</v>
      </c>
      <c r="AJ46" s="19">
        <f t="shared" si="69"/>
        <v>22</v>
      </c>
      <c r="AK46" s="19">
        <f t="shared" si="70"/>
        <v>7</v>
      </c>
      <c r="AL46" s="19">
        <f t="shared" si="71"/>
        <v>11</v>
      </c>
      <c r="AM46" s="19">
        <f t="shared" si="72"/>
        <v>8</v>
      </c>
      <c r="AN46" s="19">
        <f t="shared" si="73"/>
        <v>21</v>
      </c>
      <c r="AO46" s="19">
        <f t="shared" si="74"/>
        <v>21</v>
      </c>
      <c r="AP46" s="19">
        <f t="shared" si="75"/>
        <v>13</v>
      </c>
      <c r="AQ46" s="19">
        <f t="shared" si="76"/>
        <v>17</v>
      </c>
      <c r="AR46" s="19">
        <f t="shared" si="77"/>
        <v>7</v>
      </c>
      <c r="AS46" s="19">
        <f t="shared" si="78"/>
        <v>11</v>
      </c>
      <c r="AT46" s="19">
        <f t="shared" si="79"/>
        <v>12</v>
      </c>
      <c r="AU46" s="19">
        <f t="shared" si="80"/>
        <v>8</v>
      </c>
      <c r="AV46" s="19">
        <f t="shared" si="81"/>
        <v>14</v>
      </c>
      <c r="AW46" s="24">
        <f t="shared" si="40"/>
        <v>99</v>
      </c>
      <c r="AX46" s="24" t="e">
        <f t="shared" si="41"/>
        <v>#REF!</v>
      </c>
    </row>
    <row r="47" spans="1:55" x14ac:dyDescent="0.25">
      <c r="A47" s="21">
        <v>944</v>
      </c>
      <c r="B47" s="27">
        <v>32</v>
      </c>
      <c r="C47" s="27">
        <v>22</v>
      </c>
      <c r="D47" s="27">
        <v>31</v>
      </c>
      <c r="E47" s="27">
        <v>33</v>
      </c>
      <c r="F47" s="27">
        <v>10</v>
      </c>
      <c r="G47" s="27">
        <v>35</v>
      </c>
      <c r="H47" s="27">
        <v>19</v>
      </c>
      <c r="I47" s="9">
        <f t="shared" si="42"/>
        <v>31</v>
      </c>
      <c r="J47" s="9">
        <f t="shared" si="43"/>
        <v>18</v>
      </c>
      <c r="K47" s="9">
        <f t="shared" si="44"/>
        <v>9</v>
      </c>
      <c r="L47" s="9">
        <f t="shared" si="45"/>
        <v>7</v>
      </c>
      <c r="M47" s="9">
        <f t="shared" si="46"/>
        <v>12</v>
      </c>
      <c r="N47" s="9">
        <f t="shared" si="47"/>
        <v>8</v>
      </c>
      <c r="O47" s="9">
        <f t="shared" si="48"/>
        <v>16</v>
      </c>
      <c r="P47" s="9">
        <f t="shared" si="49"/>
        <v>8</v>
      </c>
      <c r="Q47" s="9">
        <f t="shared" si="50"/>
        <v>13</v>
      </c>
      <c r="R47" s="9">
        <f t="shared" si="51"/>
        <v>6</v>
      </c>
      <c r="S47" s="9">
        <f t="shared" si="52"/>
        <v>7</v>
      </c>
      <c r="T47" s="9">
        <f t="shared" si="53"/>
        <v>13</v>
      </c>
      <c r="U47" s="9">
        <f t="shared" si="54"/>
        <v>11</v>
      </c>
      <c r="V47" s="9">
        <f t="shared" si="55"/>
        <v>7</v>
      </c>
      <c r="W47" s="9">
        <f t="shared" si="56"/>
        <v>40</v>
      </c>
      <c r="X47" s="9">
        <f t="shared" si="57"/>
        <v>10</v>
      </c>
      <c r="Y47" s="9">
        <f t="shared" si="58"/>
        <v>18</v>
      </c>
      <c r="Z47" s="9">
        <f t="shared" si="59"/>
        <v>14</v>
      </c>
      <c r="AA47" s="9">
        <f t="shared" si="60"/>
        <v>16</v>
      </c>
      <c r="AB47" s="9">
        <f t="shared" si="61"/>
        <v>12</v>
      </c>
      <c r="AC47" s="19">
        <f t="shared" si="62"/>
        <v>18</v>
      </c>
      <c r="AD47" s="19">
        <f t="shared" si="63"/>
        <v>6</v>
      </c>
      <c r="AE47" s="19">
        <f t="shared" si="64"/>
        <v>8</v>
      </c>
      <c r="AF47" s="19">
        <f t="shared" si="65"/>
        <v>9</v>
      </c>
      <c r="AG47" s="19">
        <f t="shared" si="66"/>
        <v>9</v>
      </c>
      <c r="AH47" s="19">
        <f t="shared" si="67"/>
        <v>7</v>
      </c>
      <c r="AI47" s="19">
        <f t="shared" si="68"/>
        <v>24</v>
      </c>
      <c r="AJ47" s="19">
        <f t="shared" si="69"/>
        <v>22</v>
      </c>
      <c r="AK47" s="19">
        <f t="shared" si="70"/>
        <v>7</v>
      </c>
      <c r="AL47" s="19">
        <f t="shared" si="71"/>
        <v>11</v>
      </c>
      <c r="AM47" s="19">
        <f t="shared" si="72"/>
        <v>6</v>
      </c>
      <c r="AN47" s="19">
        <f t="shared" si="73"/>
        <v>6</v>
      </c>
      <c r="AO47" s="19">
        <f t="shared" si="74"/>
        <v>6</v>
      </c>
      <c r="AP47" s="19">
        <f t="shared" si="75"/>
        <v>13</v>
      </c>
      <c r="AQ47" s="19">
        <f t="shared" si="76"/>
        <v>6</v>
      </c>
      <c r="AR47" s="19">
        <f t="shared" si="77"/>
        <v>7</v>
      </c>
      <c r="AS47" s="19">
        <f t="shared" si="78"/>
        <v>11</v>
      </c>
      <c r="AT47" s="19">
        <f t="shared" si="79"/>
        <v>12</v>
      </c>
      <c r="AU47" s="19">
        <f t="shared" si="80"/>
        <v>8</v>
      </c>
      <c r="AV47" s="19">
        <f t="shared" si="81"/>
        <v>14</v>
      </c>
      <c r="AW47" s="24">
        <f t="shared" si="40"/>
        <v>99</v>
      </c>
      <c r="AX47" s="24" t="e">
        <f t="shared" si="41"/>
        <v>#REF!</v>
      </c>
    </row>
    <row r="48" spans="1:55" x14ac:dyDescent="0.25">
      <c r="A48" s="21">
        <v>945</v>
      </c>
      <c r="B48" s="27">
        <v>36</v>
      </c>
      <c r="C48" s="27">
        <v>38</v>
      </c>
      <c r="D48" s="27">
        <v>23</v>
      </c>
      <c r="E48" s="27">
        <v>8</v>
      </c>
      <c r="F48" s="27">
        <v>40</v>
      </c>
      <c r="G48" s="27">
        <v>6</v>
      </c>
      <c r="H48" s="27">
        <v>2</v>
      </c>
      <c r="I48" s="9">
        <f t="shared" si="42"/>
        <v>31</v>
      </c>
      <c r="J48" s="9">
        <f t="shared" si="43"/>
        <v>18</v>
      </c>
      <c r="K48" s="9">
        <f t="shared" si="44"/>
        <v>9</v>
      </c>
      <c r="L48" s="9">
        <f t="shared" si="45"/>
        <v>7</v>
      </c>
      <c r="M48" s="9">
        <f t="shared" si="46"/>
        <v>12</v>
      </c>
      <c r="N48" s="9">
        <f t="shared" si="47"/>
        <v>5</v>
      </c>
      <c r="O48" s="9">
        <f t="shared" si="48"/>
        <v>16</v>
      </c>
      <c r="P48" s="9">
        <f t="shared" si="49"/>
        <v>5</v>
      </c>
      <c r="Q48" s="9">
        <f t="shared" si="50"/>
        <v>13</v>
      </c>
      <c r="R48" s="9">
        <f t="shared" si="51"/>
        <v>6</v>
      </c>
      <c r="S48" s="9">
        <f t="shared" si="52"/>
        <v>7</v>
      </c>
      <c r="T48" s="9">
        <f t="shared" si="53"/>
        <v>13</v>
      </c>
      <c r="U48" s="9">
        <f t="shared" si="54"/>
        <v>11</v>
      </c>
      <c r="V48" s="9">
        <f t="shared" si="55"/>
        <v>7</v>
      </c>
      <c r="W48" s="9">
        <f t="shared" si="56"/>
        <v>40</v>
      </c>
      <c r="X48" s="9">
        <f t="shared" si="57"/>
        <v>10</v>
      </c>
      <c r="Y48" s="9">
        <f t="shared" si="58"/>
        <v>18</v>
      </c>
      <c r="Z48" s="9">
        <f t="shared" si="59"/>
        <v>14</v>
      </c>
      <c r="AA48" s="9">
        <f t="shared" si="60"/>
        <v>16</v>
      </c>
      <c r="AB48" s="9">
        <f t="shared" si="61"/>
        <v>12</v>
      </c>
      <c r="AC48" s="19">
        <f t="shared" si="62"/>
        <v>18</v>
      </c>
      <c r="AD48" s="19">
        <f t="shared" si="63"/>
        <v>6</v>
      </c>
      <c r="AE48" s="19">
        <f t="shared" si="64"/>
        <v>5</v>
      </c>
      <c r="AF48" s="19">
        <f t="shared" si="65"/>
        <v>9</v>
      </c>
      <c r="AG48" s="19">
        <f t="shared" si="66"/>
        <v>9</v>
      </c>
      <c r="AH48" s="19">
        <f t="shared" si="67"/>
        <v>7</v>
      </c>
      <c r="AI48" s="19">
        <f t="shared" si="68"/>
        <v>24</v>
      </c>
      <c r="AJ48" s="19">
        <f t="shared" si="69"/>
        <v>22</v>
      </c>
      <c r="AK48" s="19">
        <f t="shared" si="70"/>
        <v>7</v>
      </c>
      <c r="AL48" s="19">
        <f t="shared" si="71"/>
        <v>11</v>
      </c>
      <c r="AM48" s="19">
        <f t="shared" si="72"/>
        <v>6</v>
      </c>
      <c r="AN48" s="19">
        <f t="shared" si="73"/>
        <v>6</v>
      </c>
      <c r="AO48" s="19">
        <f t="shared" si="74"/>
        <v>6</v>
      </c>
      <c r="AP48" s="19">
        <f t="shared" si="75"/>
        <v>13</v>
      </c>
      <c r="AQ48" s="19">
        <f t="shared" si="76"/>
        <v>6</v>
      </c>
      <c r="AR48" s="19">
        <f t="shared" si="77"/>
        <v>5</v>
      </c>
      <c r="AS48" s="19">
        <f t="shared" si="78"/>
        <v>11</v>
      </c>
      <c r="AT48" s="19">
        <f t="shared" si="79"/>
        <v>5</v>
      </c>
      <c r="AU48" s="19">
        <f t="shared" si="80"/>
        <v>8</v>
      </c>
      <c r="AV48" s="19">
        <f t="shared" si="81"/>
        <v>5</v>
      </c>
      <c r="AW48" s="24">
        <f t="shared" si="40"/>
        <v>99</v>
      </c>
      <c r="AX48" s="24" t="e">
        <f t="shared" si="41"/>
        <v>#REF!</v>
      </c>
    </row>
    <row r="49" spans="1:50" x14ac:dyDescent="0.25">
      <c r="A49" s="21">
        <v>946</v>
      </c>
      <c r="B49" s="27">
        <v>40</v>
      </c>
      <c r="C49" s="27">
        <v>35</v>
      </c>
      <c r="D49" s="27">
        <v>31</v>
      </c>
      <c r="E49" s="27">
        <v>20</v>
      </c>
      <c r="F49" s="27">
        <v>28</v>
      </c>
      <c r="G49" s="27">
        <v>23</v>
      </c>
      <c r="H49" s="27">
        <v>3</v>
      </c>
      <c r="I49" s="9">
        <f t="shared" si="42"/>
        <v>31</v>
      </c>
      <c r="J49" s="9">
        <f t="shared" si="43"/>
        <v>18</v>
      </c>
      <c r="K49" s="9">
        <f t="shared" si="44"/>
        <v>9</v>
      </c>
      <c r="L49" s="9">
        <f t="shared" si="45"/>
        <v>7</v>
      </c>
      <c r="M49" s="9">
        <f t="shared" si="46"/>
        <v>12</v>
      </c>
      <c r="N49" s="9">
        <f t="shared" si="47"/>
        <v>5</v>
      </c>
      <c r="O49" s="9">
        <f t="shared" si="48"/>
        <v>16</v>
      </c>
      <c r="P49" s="9">
        <f t="shared" si="49"/>
        <v>5</v>
      </c>
      <c r="Q49" s="9">
        <f t="shared" si="50"/>
        <v>13</v>
      </c>
      <c r="R49" s="9">
        <f t="shared" si="51"/>
        <v>6</v>
      </c>
      <c r="S49" s="9">
        <f t="shared" si="52"/>
        <v>7</v>
      </c>
      <c r="T49" s="9">
        <f t="shared" si="53"/>
        <v>13</v>
      </c>
      <c r="U49" s="9">
        <f t="shared" si="54"/>
        <v>11</v>
      </c>
      <c r="V49" s="9">
        <f t="shared" si="55"/>
        <v>7</v>
      </c>
      <c r="W49" s="9">
        <f t="shared" si="56"/>
        <v>40</v>
      </c>
      <c r="X49" s="9">
        <f t="shared" si="57"/>
        <v>10</v>
      </c>
      <c r="Y49" s="9">
        <f t="shared" si="58"/>
        <v>18</v>
      </c>
      <c r="Z49" s="9">
        <f t="shared" si="59"/>
        <v>14</v>
      </c>
      <c r="AA49" s="9">
        <f t="shared" si="60"/>
        <v>16</v>
      </c>
      <c r="AB49" s="9">
        <f t="shared" si="61"/>
        <v>4</v>
      </c>
      <c r="AC49" s="19">
        <f t="shared" si="62"/>
        <v>18</v>
      </c>
      <c r="AD49" s="19">
        <f t="shared" si="63"/>
        <v>6</v>
      </c>
      <c r="AE49" s="19">
        <f t="shared" si="64"/>
        <v>4</v>
      </c>
      <c r="AF49" s="19">
        <f t="shared" si="65"/>
        <v>9</v>
      </c>
      <c r="AG49" s="19">
        <f t="shared" si="66"/>
        <v>9</v>
      </c>
      <c r="AH49" s="19">
        <f t="shared" si="67"/>
        <v>7</v>
      </c>
      <c r="AI49" s="19">
        <f t="shared" si="68"/>
        <v>24</v>
      </c>
      <c r="AJ49" s="19">
        <f t="shared" si="69"/>
        <v>4</v>
      </c>
      <c r="AK49" s="19">
        <f t="shared" si="70"/>
        <v>7</v>
      </c>
      <c r="AL49" s="19">
        <f t="shared" si="71"/>
        <v>11</v>
      </c>
      <c r="AM49" s="19">
        <f t="shared" si="72"/>
        <v>4</v>
      </c>
      <c r="AN49" s="19">
        <f t="shared" si="73"/>
        <v>6</v>
      </c>
      <c r="AO49" s="19">
        <f t="shared" si="74"/>
        <v>6</v>
      </c>
      <c r="AP49" s="19">
        <f t="shared" si="75"/>
        <v>13</v>
      </c>
      <c r="AQ49" s="19">
        <f t="shared" si="76"/>
        <v>4</v>
      </c>
      <c r="AR49" s="19">
        <f t="shared" si="77"/>
        <v>5</v>
      </c>
      <c r="AS49" s="19">
        <f t="shared" si="78"/>
        <v>11</v>
      </c>
      <c r="AT49" s="19">
        <f t="shared" si="79"/>
        <v>5</v>
      </c>
      <c r="AU49" s="19">
        <f t="shared" si="80"/>
        <v>8</v>
      </c>
      <c r="AV49" s="19">
        <f t="shared" si="81"/>
        <v>4</v>
      </c>
      <c r="AW49" s="24">
        <f t="shared" si="40"/>
        <v>99</v>
      </c>
      <c r="AX49" s="24" t="e">
        <f t="shared" si="41"/>
        <v>#REF!</v>
      </c>
    </row>
    <row r="50" spans="1:50" x14ac:dyDescent="0.25">
      <c r="A50" s="21">
        <v>947</v>
      </c>
      <c r="B50" s="27">
        <v>11</v>
      </c>
      <c r="C50" s="27">
        <v>23</v>
      </c>
      <c r="D50" s="27">
        <v>16</v>
      </c>
      <c r="E50" s="27">
        <v>33</v>
      </c>
      <c r="F50" s="27">
        <v>31</v>
      </c>
      <c r="G50" s="27">
        <v>21</v>
      </c>
      <c r="H50" s="27">
        <v>2</v>
      </c>
      <c r="I50" s="9">
        <f t="shared" si="42"/>
        <v>31</v>
      </c>
      <c r="J50" s="9">
        <f t="shared" si="43"/>
        <v>18</v>
      </c>
      <c r="K50" s="9">
        <f t="shared" si="44"/>
        <v>9</v>
      </c>
      <c r="L50" s="9">
        <f t="shared" si="45"/>
        <v>7</v>
      </c>
      <c r="M50" s="9">
        <f t="shared" si="46"/>
        <v>12</v>
      </c>
      <c r="N50" s="9">
        <f t="shared" si="47"/>
        <v>5</v>
      </c>
      <c r="O50" s="9">
        <f t="shared" si="48"/>
        <v>16</v>
      </c>
      <c r="P50" s="9">
        <f t="shared" si="49"/>
        <v>5</v>
      </c>
      <c r="Q50" s="9">
        <f t="shared" si="50"/>
        <v>13</v>
      </c>
      <c r="R50" s="9">
        <f t="shared" si="51"/>
        <v>6</v>
      </c>
      <c r="S50" s="9">
        <f t="shared" si="52"/>
        <v>3</v>
      </c>
      <c r="T50" s="9">
        <f t="shared" si="53"/>
        <v>13</v>
      </c>
      <c r="U50" s="9">
        <f t="shared" si="54"/>
        <v>11</v>
      </c>
      <c r="V50" s="9">
        <f t="shared" si="55"/>
        <v>7</v>
      </c>
      <c r="W50" s="9">
        <f t="shared" si="56"/>
        <v>40</v>
      </c>
      <c r="X50" s="9">
        <f t="shared" si="57"/>
        <v>3</v>
      </c>
      <c r="Y50" s="9">
        <f t="shared" si="58"/>
        <v>18</v>
      </c>
      <c r="Z50" s="9">
        <f t="shared" si="59"/>
        <v>14</v>
      </c>
      <c r="AA50" s="9">
        <f t="shared" si="60"/>
        <v>16</v>
      </c>
      <c r="AB50" s="9">
        <f t="shared" si="61"/>
        <v>4</v>
      </c>
      <c r="AC50" s="19">
        <f t="shared" si="62"/>
        <v>3</v>
      </c>
      <c r="AD50" s="19">
        <f t="shared" si="63"/>
        <v>6</v>
      </c>
      <c r="AE50" s="19">
        <f t="shared" si="64"/>
        <v>3</v>
      </c>
      <c r="AF50" s="19">
        <f t="shared" si="65"/>
        <v>9</v>
      </c>
      <c r="AG50" s="19">
        <f t="shared" si="66"/>
        <v>9</v>
      </c>
      <c r="AH50" s="19">
        <f t="shared" si="67"/>
        <v>7</v>
      </c>
      <c r="AI50" s="19">
        <f t="shared" si="68"/>
        <v>24</v>
      </c>
      <c r="AJ50" s="19">
        <f t="shared" si="69"/>
        <v>4</v>
      </c>
      <c r="AK50" s="19">
        <f t="shared" si="70"/>
        <v>7</v>
      </c>
      <c r="AL50" s="19">
        <f t="shared" si="71"/>
        <v>11</v>
      </c>
      <c r="AM50" s="19">
        <f t="shared" si="72"/>
        <v>3</v>
      </c>
      <c r="AN50" s="19">
        <f t="shared" si="73"/>
        <v>6</v>
      </c>
      <c r="AO50" s="19">
        <f t="shared" si="74"/>
        <v>3</v>
      </c>
      <c r="AP50" s="19">
        <f t="shared" si="75"/>
        <v>13</v>
      </c>
      <c r="AQ50" s="19">
        <f t="shared" si="76"/>
        <v>4</v>
      </c>
      <c r="AR50" s="19">
        <f t="shared" si="77"/>
        <v>5</v>
      </c>
      <c r="AS50" s="19">
        <f t="shared" si="78"/>
        <v>11</v>
      </c>
      <c r="AT50" s="19">
        <f t="shared" si="79"/>
        <v>5</v>
      </c>
      <c r="AU50" s="19">
        <f t="shared" si="80"/>
        <v>8</v>
      </c>
      <c r="AV50" s="19">
        <f t="shared" si="81"/>
        <v>4</v>
      </c>
      <c r="AW50" s="24">
        <f t="shared" si="40"/>
        <v>99</v>
      </c>
      <c r="AX50" s="24" t="e">
        <f t="shared" si="41"/>
        <v>#REF!</v>
      </c>
    </row>
    <row r="51" spans="1:50" x14ac:dyDescent="0.25">
      <c r="A51" s="21">
        <v>948</v>
      </c>
      <c r="B51" s="27">
        <v>24</v>
      </c>
      <c r="C51" s="27">
        <v>25</v>
      </c>
      <c r="D51" s="27">
        <v>29</v>
      </c>
      <c r="E51" s="27">
        <v>22</v>
      </c>
      <c r="F51" s="27">
        <v>15</v>
      </c>
      <c r="G51" s="27">
        <v>26</v>
      </c>
      <c r="H51" s="27">
        <v>16</v>
      </c>
      <c r="I51" s="9">
        <f t="shared" si="42"/>
        <v>31</v>
      </c>
      <c r="J51" s="9">
        <f t="shared" si="43"/>
        <v>18</v>
      </c>
      <c r="K51" s="9">
        <f t="shared" si="44"/>
        <v>9</v>
      </c>
      <c r="L51" s="9">
        <f t="shared" si="45"/>
        <v>7</v>
      </c>
      <c r="M51" s="9">
        <f t="shared" si="46"/>
        <v>12</v>
      </c>
      <c r="N51" s="9">
        <f t="shared" si="47"/>
        <v>5</v>
      </c>
      <c r="O51" s="9">
        <f t="shared" si="48"/>
        <v>16</v>
      </c>
      <c r="P51" s="9">
        <f t="shared" si="49"/>
        <v>5</v>
      </c>
      <c r="Q51" s="9">
        <f t="shared" si="50"/>
        <v>13</v>
      </c>
      <c r="R51" s="9">
        <f t="shared" si="51"/>
        <v>6</v>
      </c>
      <c r="S51" s="9">
        <f t="shared" si="52"/>
        <v>3</v>
      </c>
      <c r="T51" s="9">
        <f t="shared" si="53"/>
        <v>13</v>
      </c>
      <c r="U51" s="9">
        <f t="shared" si="54"/>
        <v>11</v>
      </c>
      <c r="V51" s="9">
        <f t="shared" si="55"/>
        <v>7</v>
      </c>
      <c r="W51" s="9">
        <f t="shared" si="56"/>
        <v>2</v>
      </c>
      <c r="X51" s="9">
        <f t="shared" si="57"/>
        <v>3</v>
      </c>
      <c r="Y51" s="9">
        <f t="shared" si="58"/>
        <v>18</v>
      </c>
      <c r="Z51" s="9">
        <f t="shared" si="59"/>
        <v>14</v>
      </c>
      <c r="AA51" s="9">
        <f t="shared" si="60"/>
        <v>16</v>
      </c>
      <c r="AB51" s="9">
        <f t="shared" si="61"/>
        <v>4</v>
      </c>
      <c r="AC51" s="19">
        <f t="shared" si="62"/>
        <v>3</v>
      </c>
      <c r="AD51" s="19">
        <f t="shared" si="63"/>
        <v>2</v>
      </c>
      <c r="AE51" s="19">
        <f t="shared" si="64"/>
        <v>3</v>
      </c>
      <c r="AF51" s="19">
        <f t="shared" si="65"/>
        <v>2</v>
      </c>
      <c r="AG51" s="19">
        <f t="shared" si="66"/>
        <v>2</v>
      </c>
      <c r="AH51" s="19">
        <f t="shared" si="67"/>
        <v>2</v>
      </c>
      <c r="AI51" s="19">
        <f t="shared" si="68"/>
        <v>24</v>
      </c>
      <c r="AJ51" s="19">
        <f t="shared" si="69"/>
        <v>4</v>
      </c>
      <c r="AK51" s="19">
        <f t="shared" si="70"/>
        <v>2</v>
      </c>
      <c r="AL51" s="19">
        <f t="shared" si="71"/>
        <v>11</v>
      </c>
      <c r="AM51" s="19">
        <f t="shared" si="72"/>
        <v>3</v>
      </c>
      <c r="AN51" s="19">
        <f t="shared" si="73"/>
        <v>6</v>
      </c>
      <c r="AO51" s="19">
        <f t="shared" si="74"/>
        <v>3</v>
      </c>
      <c r="AP51" s="19">
        <f t="shared" si="75"/>
        <v>13</v>
      </c>
      <c r="AQ51" s="19">
        <f t="shared" si="76"/>
        <v>4</v>
      </c>
      <c r="AR51" s="19">
        <f t="shared" si="77"/>
        <v>5</v>
      </c>
      <c r="AS51" s="19">
        <f t="shared" si="78"/>
        <v>11</v>
      </c>
      <c r="AT51" s="19">
        <f t="shared" si="79"/>
        <v>5</v>
      </c>
      <c r="AU51" s="19">
        <f t="shared" si="80"/>
        <v>8</v>
      </c>
      <c r="AV51" s="19">
        <f t="shared" si="81"/>
        <v>4</v>
      </c>
      <c r="AW51" s="24">
        <f t="shared" si="40"/>
        <v>99</v>
      </c>
      <c r="AX51" s="24">
        <f t="shared" si="41"/>
        <v>91</v>
      </c>
    </row>
    <row r="52" spans="1:50" x14ac:dyDescent="0.25">
      <c r="A52" s="21">
        <v>949</v>
      </c>
      <c r="B52" s="27">
        <v>20</v>
      </c>
      <c r="C52" s="27">
        <v>29</v>
      </c>
      <c r="D52" s="27">
        <v>1</v>
      </c>
      <c r="E52" s="27">
        <v>16</v>
      </c>
      <c r="F52" s="27">
        <v>15</v>
      </c>
      <c r="G52" s="27">
        <v>26</v>
      </c>
      <c r="H52" s="27">
        <v>12</v>
      </c>
      <c r="I52" s="9">
        <f t="shared" si="42"/>
        <v>1</v>
      </c>
      <c r="J52" s="9">
        <f t="shared" si="43"/>
        <v>18</v>
      </c>
      <c r="K52" s="9">
        <f t="shared" si="44"/>
        <v>9</v>
      </c>
      <c r="L52" s="9">
        <f t="shared" si="45"/>
        <v>7</v>
      </c>
      <c r="M52" s="9">
        <f t="shared" si="46"/>
        <v>12</v>
      </c>
      <c r="N52" s="9">
        <f t="shared" si="47"/>
        <v>5</v>
      </c>
      <c r="O52" s="9">
        <f t="shared" si="48"/>
        <v>16</v>
      </c>
      <c r="P52" s="9">
        <f t="shared" si="49"/>
        <v>5</v>
      </c>
      <c r="Q52" s="9">
        <f t="shared" si="50"/>
        <v>13</v>
      </c>
      <c r="R52" s="9">
        <f t="shared" si="51"/>
        <v>6</v>
      </c>
      <c r="S52" s="9">
        <f t="shared" si="52"/>
        <v>3</v>
      </c>
      <c r="T52" s="9">
        <f t="shared" si="53"/>
        <v>13</v>
      </c>
      <c r="U52" s="9">
        <f t="shared" si="54"/>
        <v>11</v>
      </c>
      <c r="V52" s="9">
        <f t="shared" si="55"/>
        <v>7</v>
      </c>
      <c r="W52" s="9">
        <f t="shared" si="56"/>
        <v>1</v>
      </c>
      <c r="X52" s="9">
        <f t="shared" si="57"/>
        <v>1</v>
      </c>
      <c r="Y52" s="9">
        <f t="shared" si="58"/>
        <v>18</v>
      </c>
      <c r="Z52" s="9">
        <f t="shared" si="59"/>
        <v>14</v>
      </c>
      <c r="AA52" s="9">
        <f t="shared" si="60"/>
        <v>16</v>
      </c>
      <c r="AB52" s="9">
        <f t="shared" si="61"/>
        <v>1</v>
      </c>
      <c r="AC52" s="19">
        <f t="shared" si="62"/>
        <v>3</v>
      </c>
      <c r="AD52" s="19">
        <f t="shared" si="63"/>
        <v>2</v>
      </c>
      <c r="AE52" s="19">
        <f t="shared" si="64"/>
        <v>3</v>
      </c>
      <c r="AF52" s="19">
        <f t="shared" si="65"/>
        <v>2</v>
      </c>
      <c r="AG52" s="19">
        <f t="shared" si="66"/>
        <v>2</v>
      </c>
      <c r="AH52" s="19">
        <f t="shared" si="67"/>
        <v>1</v>
      </c>
      <c r="AI52" s="19">
        <f t="shared" si="68"/>
        <v>24</v>
      </c>
      <c r="AJ52" s="19">
        <f t="shared" si="69"/>
        <v>4</v>
      </c>
      <c r="AK52" s="19">
        <f t="shared" si="70"/>
        <v>1</v>
      </c>
      <c r="AL52" s="19">
        <f t="shared" si="71"/>
        <v>11</v>
      </c>
      <c r="AM52" s="19">
        <f t="shared" si="72"/>
        <v>3</v>
      </c>
      <c r="AN52" s="19">
        <f t="shared" si="73"/>
        <v>6</v>
      </c>
      <c r="AO52" s="19">
        <f t="shared" si="74"/>
        <v>3</v>
      </c>
      <c r="AP52" s="19">
        <f t="shared" si="75"/>
        <v>13</v>
      </c>
      <c r="AQ52" s="19">
        <f t="shared" si="76"/>
        <v>4</v>
      </c>
      <c r="AR52" s="19">
        <f t="shared" si="77"/>
        <v>5</v>
      </c>
      <c r="AS52" s="19">
        <f t="shared" si="78"/>
        <v>11</v>
      </c>
      <c r="AT52" s="19">
        <f t="shared" si="79"/>
        <v>5</v>
      </c>
      <c r="AU52" s="19">
        <f t="shared" si="80"/>
        <v>8</v>
      </c>
      <c r="AV52" s="19">
        <f t="shared" si="81"/>
        <v>4</v>
      </c>
      <c r="AW52" s="24">
        <f t="shared" si="40"/>
        <v>99</v>
      </c>
      <c r="AX52" s="24">
        <f t="shared" si="41"/>
        <v>91</v>
      </c>
    </row>
    <row r="53" spans="1:50" x14ac:dyDescent="0.25">
      <c r="A53" s="21">
        <v>950</v>
      </c>
      <c r="B53" s="27">
        <v>25</v>
      </c>
      <c r="C53" s="27">
        <v>36</v>
      </c>
      <c r="D53" s="27">
        <v>30</v>
      </c>
      <c r="E53" s="27">
        <v>9</v>
      </c>
      <c r="F53" s="27">
        <v>34</v>
      </c>
      <c r="G53" s="27">
        <v>40</v>
      </c>
      <c r="H53" s="1">
        <v>11</v>
      </c>
      <c r="I53" s="9">
        <f t="shared" si="42"/>
        <v>1</v>
      </c>
      <c r="J53" s="9">
        <f t="shared" si="43"/>
        <v>18</v>
      </c>
      <c r="K53" s="9">
        <f t="shared" si="44"/>
        <v>9</v>
      </c>
      <c r="L53" s="9">
        <f t="shared" si="45"/>
        <v>7</v>
      </c>
      <c r="M53" s="9">
        <f t="shared" si="46"/>
        <v>12</v>
      </c>
      <c r="N53" s="9">
        <f t="shared" si="47"/>
        <v>5</v>
      </c>
      <c r="O53" s="9">
        <f t="shared" si="48"/>
        <v>16</v>
      </c>
      <c r="P53" s="9">
        <f t="shared" si="49"/>
        <v>5</v>
      </c>
      <c r="Q53" s="9">
        <f t="shared" si="50"/>
        <v>0</v>
      </c>
      <c r="R53" s="9">
        <f t="shared" si="51"/>
        <v>6</v>
      </c>
      <c r="S53" s="9">
        <f t="shared" si="52"/>
        <v>3</v>
      </c>
      <c r="T53" s="9">
        <f t="shared" si="53"/>
        <v>13</v>
      </c>
      <c r="U53" s="9">
        <f t="shared" si="54"/>
        <v>11</v>
      </c>
      <c r="V53" s="9">
        <f t="shared" si="55"/>
        <v>7</v>
      </c>
      <c r="W53" s="9">
        <f t="shared" si="56"/>
        <v>1</v>
      </c>
      <c r="X53" s="9">
        <f t="shared" si="57"/>
        <v>1</v>
      </c>
      <c r="Y53" s="9">
        <f t="shared" si="58"/>
        <v>18</v>
      </c>
      <c r="Z53" s="9">
        <f t="shared" si="59"/>
        <v>14</v>
      </c>
      <c r="AA53" s="9">
        <f t="shared" si="60"/>
        <v>16</v>
      </c>
      <c r="AB53" s="9">
        <f t="shared" si="61"/>
        <v>1</v>
      </c>
      <c r="AC53" s="19">
        <f t="shared" si="62"/>
        <v>3</v>
      </c>
      <c r="AD53" s="19">
        <f t="shared" si="63"/>
        <v>2</v>
      </c>
      <c r="AE53" s="19">
        <f t="shared" si="64"/>
        <v>3</v>
      </c>
      <c r="AF53" s="19">
        <f t="shared" si="65"/>
        <v>2</v>
      </c>
      <c r="AG53" s="19">
        <f t="shared" si="66"/>
        <v>0</v>
      </c>
      <c r="AH53" s="19">
        <f t="shared" si="67"/>
        <v>1</v>
      </c>
      <c r="AI53" s="19">
        <f t="shared" si="68"/>
        <v>24</v>
      </c>
      <c r="AJ53" s="19">
        <f t="shared" si="69"/>
        <v>4</v>
      </c>
      <c r="AK53" s="19">
        <f t="shared" si="70"/>
        <v>1</v>
      </c>
      <c r="AL53" s="19">
        <f t="shared" si="71"/>
        <v>0</v>
      </c>
      <c r="AM53" s="19">
        <f t="shared" si="72"/>
        <v>3</v>
      </c>
      <c r="AN53" s="19">
        <f t="shared" si="73"/>
        <v>6</v>
      </c>
      <c r="AO53" s="19">
        <f t="shared" si="74"/>
        <v>3</v>
      </c>
      <c r="AP53" s="19">
        <f t="shared" si="75"/>
        <v>0</v>
      </c>
      <c r="AQ53" s="19">
        <f t="shared" si="76"/>
        <v>4</v>
      </c>
      <c r="AR53" s="19">
        <f t="shared" si="77"/>
        <v>0</v>
      </c>
      <c r="AS53" s="19">
        <f t="shared" si="78"/>
        <v>11</v>
      </c>
      <c r="AT53" s="19">
        <f t="shared" si="79"/>
        <v>5</v>
      </c>
      <c r="AU53" s="19">
        <f t="shared" si="80"/>
        <v>8</v>
      </c>
      <c r="AV53" s="19">
        <f t="shared" si="81"/>
        <v>0</v>
      </c>
      <c r="AW53" s="24">
        <f t="shared" si="40"/>
        <v>99</v>
      </c>
      <c r="AX53" s="24">
        <f t="shared" si="41"/>
        <v>91</v>
      </c>
    </row>
    <row r="54" spans="1:50" x14ac:dyDescent="0.25"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9"/>
      <c r="AD54" s="19"/>
      <c r="AE54" s="19"/>
      <c r="AF54" s="19"/>
      <c r="AG54" s="19"/>
      <c r="AH54" s="19"/>
      <c r="AI54" s="19"/>
      <c r="AJ54" s="1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24"/>
      <c r="AX54" s="24"/>
    </row>
    <row r="55" spans="1:50" x14ac:dyDescent="0.25"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9"/>
      <c r="AD55" s="19"/>
      <c r="AE55" s="19"/>
      <c r="AF55" s="19"/>
      <c r="AG55" s="19"/>
      <c r="AH55" s="19"/>
      <c r="AI55" s="19"/>
      <c r="AJ55" s="1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24"/>
      <c r="AX55" s="24"/>
    </row>
    <row r="56" spans="1:50" x14ac:dyDescent="0.25"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9"/>
      <c r="AD56" s="19"/>
      <c r="AE56" s="19"/>
      <c r="AF56" s="19"/>
      <c r="AG56" s="19"/>
      <c r="AH56" s="19"/>
      <c r="AI56" s="19"/>
      <c r="AJ56" s="1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24"/>
      <c r="AX56" s="24"/>
    </row>
    <row r="57" spans="1:50" x14ac:dyDescent="0.25"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9"/>
      <c r="AD57" s="19"/>
      <c r="AE57" s="19"/>
      <c r="AF57" s="19"/>
      <c r="AG57" s="19"/>
      <c r="AH57" s="19"/>
      <c r="AI57" s="19"/>
      <c r="AJ57" s="1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24"/>
      <c r="AX57" s="24"/>
    </row>
    <row r="58" spans="1:50" x14ac:dyDescent="0.25"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19"/>
      <c r="AD58" s="19"/>
      <c r="AE58" s="19"/>
      <c r="AF58" s="19"/>
      <c r="AG58" s="19"/>
      <c r="AH58" s="19"/>
      <c r="AI58" s="19"/>
      <c r="AJ58" s="1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24"/>
      <c r="AX58" s="24"/>
    </row>
    <row r="59" spans="1:50" x14ac:dyDescent="0.25"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9"/>
      <c r="AD59" s="19"/>
      <c r="AE59" s="19"/>
      <c r="AF59" s="19"/>
      <c r="AG59" s="19"/>
      <c r="AH59" s="19"/>
      <c r="AI59" s="19"/>
      <c r="AJ59" s="1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24"/>
      <c r="AX59" s="24"/>
    </row>
    <row r="60" spans="1:50" x14ac:dyDescent="0.25"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9"/>
      <c r="AD60" s="19"/>
      <c r="AE60" s="19"/>
      <c r="AF60" s="19"/>
      <c r="AG60" s="19"/>
      <c r="AH60" s="19"/>
      <c r="AI60" s="19"/>
      <c r="AJ60" s="1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24"/>
      <c r="AX60" s="24"/>
    </row>
    <row r="61" spans="1:50" x14ac:dyDescent="0.25"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9"/>
      <c r="AD61" s="19"/>
      <c r="AE61" s="19"/>
      <c r="AF61" s="19"/>
      <c r="AG61" s="19"/>
      <c r="AH61" s="19"/>
      <c r="AI61" s="19"/>
      <c r="AJ61" s="1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24"/>
      <c r="AX61" s="24"/>
    </row>
    <row r="62" spans="1:50" x14ac:dyDescent="0.25"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19"/>
      <c r="AD62" s="19"/>
      <c r="AE62" s="19"/>
      <c r="AF62" s="19"/>
      <c r="AG62" s="19"/>
      <c r="AH62" s="19"/>
      <c r="AI62" s="19"/>
      <c r="AJ62" s="1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24"/>
      <c r="AX62" s="24"/>
    </row>
    <row r="63" spans="1:50" x14ac:dyDescent="0.25"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19"/>
      <c r="AD63" s="19"/>
      <c r="AE63" s="19"/>
      <c r="AF63" s="19"/>
      <c r="AG63" s="19"/>
      <c r="AH63" s="19"/>
      <c r="AI63" s="19"/>
      <c r="AJ63" s="1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24"/>
      <c r="AX63" s="24"/>
    </row>
    <row r="64" spans="1:50" x14ac:dyDescent="0.25"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19"/>
      <c r="AD64" s="19"/>
      <c r="AE64" s="19"/>
      <c r="AF64" s="19"/>
      <c r="AG64" s="19"/>
      <c r="AH64" s="19"/>
      <c r="AI64" s="19"/>
      <c r="AJ64" s="1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24"/>
      <c r="AX64" s="24"/>
    </row>
    <row r="65" spans="9:50" x14ac:dyDescent="0.25"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19"/>
      <c r="AD65" s="19"/>
      <c r="AE65" s="19"/>
      <c r="AF65" s="19"/>
      <c r="AG65" s="19"/>
      <c r="AH65" s="19"/>
      <c r="AI65" s="19"/>
      <c r="AJ65" s="1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24"/>
      <c r="AX65" s="24"/>
    </row>
    <row r="66" spans="9:50" x14ac:dyDescent="0.25"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19"/>
      <c r="AD66" s="19"/>
      <c r="AE66" s="19"/>
      <c r="AF66" s="19"/>
      <c r="AG66" s="19"/>
      <c r="AH66" s="19"/>
      <c r="AI66" s="19"/>
      <c r="AJ66" s="1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24"/>
      <c r="AX66" s="24"/>
    </row>
    <row r="67" spans="9:50" x14ac:dyDescent="0.25"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19"/>
      <c r="AD67" s="19"/>
      <c r="AE67" s="19"/>
      <c r="AF67" s="19"/>
      <c r="AG67" s="19"/>
      <c r="AH67" s="19"/>
      <c r="AI67" s="19"/>
      <c r="AJ67" s="1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24"/>
      <c r="AX67" s="24"/>
    </row>
    <row r="68" spans="9:50" x14ac:dyDescent="0.25"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19"/>
      <c r="AD68" s="19"/>
      <c r="AE68" s="19"/>
      <c r="AF68" s="19"/>
      <c r="AG68" s="19"/>
      <c r="AH68" s="19"/>
      <c r="AI68" s="19"/>
      <c r="AJ68" s="1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24"/>
      <c r="AX68" s="24"/>
    </row>
    <row r="69" spans="9:50" x14ac:dyDescent="0.25"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19"/>
      <c r="AD69" s="19"/>
      <c r="AE69" s="19"/>
      <c r="AF69" s="19"/>
      <c r="AG69" s="19"/>
      <c r="AH69" s="19"/>
      <c r="AI69" s="19"/>
      <c r="AJ69" s="1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24"/>
      <c r="AX69" s="24"/>
    </row>
    <row r="70" spans="9:50" x14ac:dyDescent="0.25"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19"/>
      <c r="AD70" s="19"/>
      <c r="AE70" s="19"/>
      <c r="AF70" s="19"/>
      <c r="AG70" s="19"/>
      <c r="AH70" s="19"/>
      <c r="AI70" s="19"/>
      <c r="AJ70" s="1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24"/>
      <c r="AX70" s="24"/>
    </row>
    <row r="71" spans="9:50" x14ac:dyDescent="0.25"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19"/>
      <c r="AD71" s="19"/>
      <c r="AE71" s="19"/>
      <c r="AF71" s="19"/>
      <c r="AG71" s="19"/>
      <c r="AH71" s="19"/>
      <c r="AI71" s="19"/>
      <c r="AJ71" s="1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24"/>
      <c r="AX71" s="24"/>
    </row>
    <row r="72" spans="9:50" x14ac:dyDescent="0.25"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9"/>
      <c r="AD72" s="19"/>
      <c r="AE72" s="19"/>
      <c r="AF72" s="19"/>
      <c r="AG72" s="19"/>
      <c r="AH72" s="19"/>
      <c r="AI72" s="19"/>
      <c r="AJ72" s="1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24"/>
      <c r="AX72" s="24"/>
    </row>
    <row r="73" spans="9:50" x14ac:dyDescent="0.25"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19"/>
      <c r="AD73" s="19"/>
      <c r="AE73" s="19"/>
      <c r="AF73" s="19"/>
      <c r="AG73" s="19"/>
      <c r="AH73" s="19"/>
      <c r="AI73" s="19"/>
      <c r="AJ73" s="1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24"/>
      <c r="AX73" s="24"/>
    </row>
    <row r="74" spans="9:50" x14ac:dyDescent="0.25"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9"/>
      <c r="AD74" s="19"/>
      <c r="AE74" s="19"/>
      <c r="AF74" s="19"/>
      <c r="AG74" s="19"/>
      <c r="AH74" s="19"/>
      <c r="AI74" s="19"/>
      <c r="AJ74" s="1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24"/>
      <c r="AX74" s="24"/>
    </row>
    <row r="75" spans="9:50" x14ac:dyDescent="0.25"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9"/>
      <c r="AD75" s="19"/>
      <c r="AE75" s="19"/>
      <c r="AF75" s="19"/>
      <c r="AG75" s="19"/>
      <c r="AH75" s="19"/>
      <c r="AI75" s="19"/>
      <c r="AJ75" s="1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24"/>
      <c r="AX75" s="24"/>
    </row>
    <row r="76" spans="9:50" x14ac:dyDescent="0.25"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9"/>
      <c r="AD76" s="19"/>
      <c r="AE76" s="19"/>
      <c r="AF76" s="19"/>
      <c r="AG76" s="19"/>
      <c r="AH76" s="19"/>
      <c r="AI76" s="19"/>
      <c r="AJ76" s="1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24"/>
      <c r="AX76" s="24"/>
    </row>
    <row r="77" spans="9:50" x14ac:dyDescent="0.25"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9"/>
      <c r="AD77" s="19"/>
      <c r="AE77" s="19"/>
      <c r="AF77" s="19"/>
      <c r="AG77" s="19"/>
      <c r="AH77" s="19"/>
      <c r="AI77" s="19"/>
      <c r="AJ77" s="1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24"/>
      <c r="AX77" s="24"/>
    </row>
    <row r="78" spans="9:50" x14ac:dyDescent="0.25"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9"/>
      <c r="AD78" s="19"/>
      <c r="AE78" s="19"/>
      <c r="AF78" s="19"/>
      <c r="AG78" s="19"/>
      <c r="AH78" s="19"/>
      <c r="AI78" s="19"/>
      <c r="AJ78" s="1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24"/>
      <c r="AX78" s="24"/>
    </row>
    <row r="79" spans="9:50" x14ac:dyDescent="0.25"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9"/>
      <c r="AD79" s="19"/>
      <c r="AE79" s="19"/>
      <c r="AF79" s="19"/>
      <c r="AG79" s="19"/>
      <c r="AH79" s="19"/>
      <c r="AI79" s="19"/>
      <c r="AJ79" s="1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24"/>
      <c r="AX79" s="24"/>
    </row>
    <row r="80" spans="9:50" x14ac:dyDescent="0.25"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19"/>
      <c r="AD80" s="19"/>
      <c r="AE80" s="19"/>
      <c r="AF80" s="19"/>
      <c r="AG80" s="19"/>
      <c r="AH80" s="19"/>
      <c r="AI80" s="19"/>
      <c r="AJ80" s="1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24"/>
      <c r="AX80" s="24"/>
    </row>
    <row r="81" spans="9:50" x14ac:dyDescent="0.25"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9"/>
      <c r="AD81" s="19"/>
      <c r="AE81" s="19"/>
      <c r="AF81" s="19"/>
      <c r="AG81" s="19"/>
      <c r="AH81" s="19"/>
      <c r="AI81" s="19"/>
      <c r="AJ81" s="1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24"/>
      <c r="AX81" s="24"/>
    </row>
    <row r="82" spans="9:50" x14ac:dyDescent="0.25"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9"/>
      <c r="AD82" s="19"/>
      <c r="AE82" s="19"/>
      <c r="AF82" s="19"/>
      <c r="AG82" s="19"/>
      <c r="AH82" s="19"/>
      <c r="AI82" s="19"/>
      <c r="AJ82" s="1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24"/>
      <c r="AX82" s="24"/>
    </row>
    <row r="83" spans="9:50" x14ac:dyDescent="0.25"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9"/>
      <c r="AD83" s="19"/>
      <c r="AE83" s="19"/>
      <c r="AF83" s="19"/>
      <c r="AG83" s="19"/>
      <c r="AH83" s="19"/>
      <c r="AI83" s="19"/>
      <c r="AJ83" s="1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24"/>
      <c r="AX83" s="24"/>
    </row>
    <row r="84" spans="9:50" x14ac:dyDescent="0.25"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19"/>
      <c r="AD84" s="19"/>
      <c r="AE84" s="19"/>
      <c r="AF84" s="19"/>
      <c r="AG84" s="19"/>
      <c r="AH84" s="19"/>
      <c r="AI84" s="19"/>
      <c r="AJ84" s="1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24"/>
      <c r="AX84" s="24"/>
    </row>
    <row r="85" spans="9:50" x14ac:dyDescent="0.25"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19"/>
      <c r="AD85" s="19"/>
      <c r="AE85" s="19"/>
      <c r="AF85" s="19"/>
      <c r="AG85" s="19"/>
      <c r="AH85" s="19"/>
      <c r="AI85" s="19"/>
      <c r="AJ85" s="1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24"/>
      <c r="AX85" s="24"/>
    </row>
    <row r="86" spans="9:50" x14ac:dyDescent="0.25"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19"/>
      <c r="AD86" s="19"/>
      <c r="AE86" s="19"/>
      <c r="AF86" s="19"/>
      <c r="AG86" s="19"/>
      <c r="AH86" s="19"/>
      <c r="AI86" s="19"/>
      <c r="AJ86" s="1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24"/>
      <c r="AX86" s="24"/>
    </row>
    <row r="87" spans="9:50" x14ac:dyDescent="0.25"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9"/>
      <c r="AD87" s="19"/>
      <c r="AE87" s="19"/>
      <c r="AF87" s="19"/>
      <c r="AG87" s="19"/>
      <c r="AH87" s="19"/>
      <c r="AI87" s="19"/>
      <c r="AJ87" s="1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24"/>
      <c r="AX87" s="24"/>
    </row>
    <row r="88" spans="9:50" x14ac:dyDescent="0.25"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9"/>
      <c r="AD88" s="19"/>
      <c r="AE88" s="19"/>
      <c r="AF88" s="19"/>
      <c r="AG88" s="19"/>
      <c r="AH88" s="19"/>
      <c r="AI88" s="19"/>
      <c r="AJ88" s="1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24"/>
      <c r="AX88" s="24"/>
    </row>
    <row r="89" spans="9:50" x14ac:dyDescent="0.25"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9"/>
      <c r="AD89" s="19"/>
      <c r="AE89" s="19"/>
      <c r="AF89" s="19"/>
      <c r="AG89" s="19"/>
      <c r="AH89" s="19"/>
      <c r="AI89" s="19"/>
      <c r="AJ89" s="1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24"/>
      <c r="AX89" s="24"/>
    </row>
    <row r="90" spans="9:50" x14ac:dyDescent="0.25"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9"/>
      <c r="AD90" s="19"/>
      <c r="AE90" s="19"/>
      <c r="AF90" s="19"/>
      <c r="AG90" s="19"/>
      <c r="AH90" s="19"/>
      <c r="AI90" s="19"/>
      <c r="AJ90" s="1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24"/>
      <c r="AX90" s="24"/>
    </row>
    <row r="91" spans="9:50" x14ac:dyDescent="0.25"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9"/>
      <c r="AD91" s="19"/>
      <c r="AE91" s="19"/>
      <c r="AF91" s="19"/>
      <c r="AG91" s="19"/>
      <c r="AH91" s="19"/>
      <c r="AI91" s="19"/>
      <c r="AJ91" s="1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24"/>
      <c r="AX91" s="24"/>
    </row>
    <row r="92" spans="9:50" x14ac:dyDescent="0.25"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9"/>
      <c r="AD92" s="19"/>
      <c r="AE92" s="19"/>
      <c r="AF92" s="19"/>
      <c r="AG92" s="19"/>
      <c r="AH92" s="19"/>
      <c r="AI92" s="19"/>
      <c r="AJ92" s="1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24"/>
      <c r="AX92" s="24"/>
    </row>
    <row r="93" spans="9:50" x14ac:dyDescent="0.25"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9"/>
      <c r="AD93" s="19"/>
      <c r="AE93" s="19"/>
      <c r="AF93" s="19"/>
      <c r="AG93" s="19"/>
      <c r="AH93" s="19"/>
      <c r="AI93" s="19"/>
      <c r="AJ93" s="1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24"/>
      <c r="AX93" s="24"/>
    </row>
    <row r="94" spans="9:50" x14ac:dyDescent="0.25"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9"/>
      <c r="AD94" s="19"/>
      <c r="AE94" s="19"/>
      <c r="AF94" s="19"/>
      <c r="AG94" s="19"/>
      <c r="AH94" s="19"/>
      <c r="AI94" s="19"/>
      <c r="AJ94" s="1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24"/>
      <c r="AX94" s="24"/>
    </row>
    <row r="95" spans="9:50" x14ac:dyDescent="0.25"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9"/>
      <c r="AD95" s="19"/>
      <c r="AE95" s="19"/>
      <c r="AF95" s="19"/>
      <c r="AG95" s="19"/>
      <c r="AH95" s="19"/>
      <c r="AI95" s="19"/>
      <c r="AJ95" s="1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24"/>
      <c r="AX95" s="24"/>
    </row>
    <row r="96" spans="9:50" x14ac:dyDescent="0.25"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19"/>
      <c r="AD96" s="19"/>
      <c r="AE96" s="19"/>
      <c r="AF96" s="19"/>
      <c r="AG96" s="19"/>
      <c r="AH96" s="19"/>
      <c r="AI96" s="19"/>
      <c r="AJ96" s="1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24"/>
      <c r="AX96" s="24"/>
    </row>
    <row r="97" spans="9:50" x14ac:dyDescent="0.25"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19"/>
      <c r="AD97" s="19"/>
      <c r="AE97" s="19"/>
      <c r="AF97" s="19"/>
      <c r="AG97" s="19"/>
      <c r="AH97" s="19"/>
      <c r="AI97" s="19"/>
      <c r="AJ97" s="1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24"/>
      <c r="AX97" s="24"/>
    </row>
    <row r="98" spans="9:50" x14ac:dyDescent="0.25"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19"/>
      <c r="AD98" s="19"/>
      <c r="AE98" s="19"/>
      <c r="AF98" s="19"/>
      <c r="AG98" s="19"/>
      <c r="AH98" s="19"/>
      <c r="AI98" s="19"/>
      <c r="AJ98" s="1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24"/>
      <c r="AX98" s="24"/>
    </row>
    <row r="99" spans="9:50" x14ac:dyDescent="0.25"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9"/>
      <c r="AD99" s="19"/>
      <c r="AE99" s="19"/>
      <c r="AF99" s="19"/>
      <c r="AG99" s="19"/>
      <c r="AH99" s="19"/>
      <c r="AI99" s="19"/>
      <c r="AJ99" s="1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24"/>
      <c r="AX99" s="24"/>
    </row>
    <row r="100" spans="9:50" x14ac:dyDescent="0.25"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9"/>
      <c r="AD100" s="19"/>
      <c r="AE100" s="19"/>
      <c r="AF100" s="19"/>
      <c r="AG100" s="19"/>
      <c r="AH100" s="19"/>
      <c r="AI100" s="19"/>
      <c r="AJ100" s="1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24"/>
      <c r="AX100" s="24"/>
    </row>
    <row r="101" spans="9:50" x14ac:dyDescent="0.25"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19"/>
      <c r="AD101" s="19"/>
      <c r="AE101" s="19"/>
      <c r="AF101" s="19"/>
      <c r="AG101" s="19"/>
      <c r="AH101" s="19"/>
      <c r="AI101" s="19"/>
      <c r="AJ101" s="1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24"/>
      <c r="AX101" s="24"/>
    </row>
    <row r="102" spans="9:50" x14ac:dyDescent="0.25"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9"/>
      <c r="AD102" s="19"/>
      <c r="AE102" s="19"/>
      <c r="AF102" s="19"/>
      <c r="AG102" s="19"/>
      <c r="AH102" s="19"/>
      <c r="AI102" s="19"/>
      <c r="AJ102" s="1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24"/>
      <c r="AX102" s="24"/>
    </row>
    <row r="103" spans="9:50" x14ac:dyDescent="0.25"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19"/>
      <c r="AD103" s="19"/>
      <c r="AE103" s="19"/>
      <c r="AF103" s="19"/>
      <c r="AG103" s="19"/>
      <c r="AH103" s="19"/>
      <c r="AI103" s="19"/>
      <c r="AJ103" s="1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24"/>
      <c r="AX103" s="24"/>
    </row>
    <row r="104" spans="9:50" x14ac:dyDescent="0.25"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19"/>
      <c r="AD104" s="19"/>
      <c r="AE104" s="19"/>
      <c r="AF104" s="19"/>
      <c r="AG104" s="19"/>
      <c r="AH104" s="19"/>
      <c r="AI104" s="19"/>
      <c r="AJ104" s="1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24"/>
      <c r="AX104" s="24"/>
    </row>
    <row r="105" spans="9:50" x14ac:dyDescent="0.25"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19"/>
      <c r="AD105" s="19"/>
      <c r="AE105" s="19"/>
      <c r="AF105" s="19"/>
      <c r="AG105" s="19"/>
      <c r="AH105" s="19"/>
      <c r="AI105" s="19"/>
      <c r="AJ105" s="1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24"/>
      <c r="AX105" s="24"/>
    </row>
    <row r="106" spans="9:50" x14ac:dyDescent="0.25"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19"/>
      <c r="AD106" s="19"/>
      <c r="AE106" s="19"/>
      <c r="AF106" s="19"/>
      <c r="AG106" s="19"/>
      <c r="AH106" s="19"/>
      <c r="AI106" s="19"/>
      <c r="AJ106" s="1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24"/>
      <c r="AX106" s="24"/>
    </row>
    <row r="107" spans="9:50" x14ac:dyDescent="0.25"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19"/>
      <c r="AD107" s="19"/>
      <c r="AE107" s="19"/>
      <c r="AF107" s="19"/>
      <c r="AG107" s="19"/>
      <c r="AH107" s="19"/>
      <c r="AI107" s="19"/>
      <c r="AJ107" s="1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24"/>
      <c r="AX107" s="24"/>
    </row>
    <row r="108" spans="9:50" x14ac:dyDescent="0.25"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19"/>
      <c r="AD108" s="19"/>
      <c r="AE108" s="19"/>
      <c r="AF108" s="19"/>
      <c r="AG108" s="19"/>
      <c r="AH108" s="19"/>
      <c r="AI108" s="19"/>
      <c r="AJ108" s="1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24"/>
      <c r="AX108" s="24"/>
    </row>
    <row r="109" spans="9:50" x14ac:dyDescent="0.25"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19"/>
      <c r="AD109" s="19"/>
      <c r="AE109" s="19"/>
      <c r="AF109" s="19"/>
      <c r="AG109" s="19"/>
      <c r="AH109" s="19"/>
      <c r="AI109" s="19"/>
      <c r="AJ109" s="1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24"/>
      <c r="AX109" s="24"/>
    </row>
    <row r="110" spans="9:50" x14ac:dyDescent="0.25"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19"/>
      <c r="AD110" s="19"/>
      <c r="AE110" s="19"/>
      <c r="AF110" s="19"/>
      <c r="AG110" s="19"/>
      <c r="AH110" s="19"/>
      <c r="AI110" s="19"/>
      <c r="AJ110" s="1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24"/>
      <c r="AX110" s="24"/>
    </row>
    <row r="111" spans="9:50" x14ac:dyDescent="0.25"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19"/>
      <c r="AD111" s="19"/>
      <c r="AE111" s="19"/>
      <c r="AF111" s="19"/>
      <c r="AG111" s="19"/>
      <c r="AH111" s="19"/>
      <c r="AI111" s="19"/>
      <c r="AJ111" s="1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24"/>
      <c r="AX111" s="24"/>
    </row>
    <row r="112" spans="9:50" x14ac:dyDescent="0.25"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19"/>
      <c r="AD112" s="19"/>
      <c r="AE112" s="19"/>
      <c r="AF112" s="19"/>
      <c r="AG112" s="19"/>
      <c r="AH112" s="19"/>
      <c r="AI112" s="19"/>
      <c r="AJ112" s="1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24"/>
      <c r="AX112" s="24"/>
    </row>
    <row r="113" spans="9:50" x14ac:dyDescent="0.25"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19"/>
      <c r="AD113" s="19"/>
      <c r="AE113" s="19"/>
      <c r="AF113" s="19"/>
      <c r="AG113" s="19"/>
      <c r="AH113" s="19"/>
      <c r="AI113" s="19"/>
      <c r="AJ113" s="1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24"/>
      <c r="AX113" s="24"/>
    </row>
    <row r="114" spans="9:50" x14ac:dyDescent="0.25"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19"/>
      <c r="AD114" s="19"/>
      <c r="AE114" s="19"/>
      <c r="AF114" s="19"/>
      <c r="AG114" s="19"/>
      <c r="AH114" s="19"/>
      <c r="AI114" s="19"/>
      <c r="AJ114" s="1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24"/>
      <c r="AX114" s="24"/>
    </row>
    <row r="115" spans="9:50" x14ac:dyDescent="0.25"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19"/>
      <c r="AD115" s="19"/>
      <c r="AE115" s="19"/>
      <c r="AF115" s="19"/>
      <c r="AG115" s="19"/>
      <c r="AH115" s="19"/>
      <c r="AI115" s="19"/>
      <c r="AJ115" s="1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24"/>
      <c r="AX115" s="24"/>
    </row>
    <row r="116" spans="9:50" x14ac:dyDescent="0.25"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19"/>
      <c r="AD116" s="19"/>
      <c r="AE116" s="19"/>
      <c r="AF116" s="19"/>
      <c r="AG116" s="19"/>
      <c r="AH116" s="19"/>
      <c r="AI116" s="19"/>
      <c r="AJ116" s="1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24"/>
      <c r="AX116" s="24"/>
    </row>
    <row r="117" spans="9:50" x14ac:dyDescent="0.25"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19"/>
      <c r="AD117" s="19"/>
      <c r="AE117" s="19"/>
      <c r="AF117" s="19"/>
      <c r="AG117" s="19"/>
      <c r="AH117" s="19"/>
      <c r="AI117" s="19"/>
      <c r="AJ117" s="1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24"/>
      <c r="AX117" s="24"/>
    </row>
    <row r="118" spans="9:50" x14ac:dyDescent="0.25"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19"/>
      <c r="AD118" s="19"/>
      <c r="AE118" s="19"/>
      <c r="AF118" s="19"/>
      <c r="AG118" s="19"/>
      <c r="AH118" s="19"/>
      <c r="AI118" s="19"/>
      <c r="AJ118" s="1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24"/>
      <c r="AX118" s="24"/>
    </row>
    <row r="119" spans="9:50" x14ac:dyDescent="0.25"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19"/>
      <c r="AD119" s="19"/>
      <c r="AE119" s="19"/>
      <c r="AF119" s="19"/>
      <c r="AG119" s="19"/>
      <c r="AH119" s="19"/>
      <c r="AI119" s="19"/>
      <c r="AJ119" s="1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24"/>
      <c r="AX119" s="24"/>
    </row>
    <row r="120" spans="9:50" x14ac:dyDescent="0.25"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19"/>
      <c r="AD120" s="19"/>
      <c r="AE120" s="19"/>
      <c r="AF120" s="19"/>
      <c r="AG120" s="19"/>
      <c r="AH120" s="19"/>
      <c r="AI120" s="19"/>
      <c r="AJ120" s="1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24"/>
      <c r="AX120" s="24"/>
    </row>
    <row r="121" spans="9:50" x14ac:dyDescent="0.25"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19"/>
      <c r="AD121" s="19"/>
      <c r="AE121" s="19"/>
      <c r="AF121" s="19"/>
      <c r="AG121" s="19"/>
      <c r="AH121" s="19"/>
      <c r="AI121" s="19"/>
      <c r="AJ121" s="1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24"/>
      <c r="AX121" s="24"/>
    </row>
    <row r="122" spans="9:50" x14ac:dyDescent="0.25"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19"/>
      <c r="AD122" s="19"/>
      <c r="AE122" s="19"/>
      <c r="AF122" s="19"/>
      <c r="AG122" s="19"/>
      <c r="AH122" s="19"/>
      <c r="AI122" s="19"/>
      <c r="AJ122" s="1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24"/>
      <c r="AX122" s="24"/>
    </row>
    <row r="123" spans="9:50" x14ac:dyDescent="0.25"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19"/>
      <c r="AD123" s="19"/>
      <c r="AE123" s="19"/>
      <c r="AF123" s="19"/>
      <c r="AG123" s="19"/>
      <c r="AH123" s="19"/>
      <c r="AI123" s="19"/>
      <c r="AJ123" s="1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24"/>
      <c r="AX123" s="24"/>
    </row>
    <row r="124" spans="9:50" x14ac:dyDescent="0.25"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19"/>
      <c r="AD124" s="19"/>
      <c r="AE124" s="19"/>
      <c r="AF124" s="19"/>
      <c r="AG124" s="19"/>
      <c r="AH124" s="19"/>
      <c r="AI124" s="19"/>
      <c r="AJ124" s="1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24"/>
      <c r="AX124" s="24"/>
    </row>
    <row r="125" spans="9:50" x14ac:dyDescent="0.25"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19"/>
      <c r="AD125" s="19"/>
      <c r="AE125" s="19"/>
      <c r="AF125" s="19"/>
      <c r="AG125" s="19"/>
      <c r="AH125" s="19"/>
      <c r="AI125" s="19"/>
      <c r="AJ125" s="1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24"/>
      <c r="AX125" s="24"/>
    </row>
    <row r="126" spans="9:50" x14ac:dyDescent="0.25"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19"/>
      <c r="AD126" s="19"/>
      <c r="AE126" s="19"/>
      <c r="AF126" s="19"/>
      <c r="AG126" s="19"/>
      <c r="AH126" s="19"/>
      <c r="AI126" s="19"/>
      <c r="AJ126" s="1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24"/>
      <c r="AX126" s="24"/>
    </row>
    <row r="127" spans="9:50" x14ac:dyDescent="0.25"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19"/>
      <c r="AD127" s="19"/>
      <c r="AE127" s="19"/>
      <c r="AF127" s="19"/>
      <c r="AG127" s="19"/>
      <c r="AH127" s="19"/>
      <c r="AI127" s="19"/>
      <c r="AJ127" s="1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24"/>
      <c r="AX127" s="24"/>
    </row>
    <row r="128" spans="9:50" x14ac:dyDescent="0.25"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19"/>
      <c r="AD128" s="19"/>
      <c r="AE128" s="19"/>
      <c r="AF128" s="19"/>
      <c r="AG128" s="19"/>
      <c r="AH128" s="19"/>
      <c r="AI128" s="19"/>
      <c r="AJ128" s="1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24"/>
      <c r="AX128" s="24"/>
    </row>
    <row r="129" spans="9:50" x14ac:dyDescent="0.25"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19"/>
      <c r="AD129" s="19"/>
      <c r="AE129" s="19"/>
      <c r="AF129" s="19"/>
      <c r="AG129" s="19"/>
      <c r="AH129" s="19"/>
      <c r="AI129" s="19"/>
      <c r="AJ129" s="1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24"/>
      <c r="AX129" s="24"/>
    </row>
    <row r="130" spans="9:50" x14ac:dyDescent="0.25"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19"/>
      <c r="AD130" s="19"/>
      <c r="AE130" s="19"/>
      <c r="AF130" s="19"/>
      <c r="AG130" s="19"/>
      <c r="AH130" s="19"/>
      <c r="AI130" s="19"/>
      <c r="AJ130" s="1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24"/>
      <c r="AX130" s="24"/>
    </row>
    <row r="131" spans="9:50" x14ac:dyDescent="0.25"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19"/>
      <c r="AD131" s="19"/>
      <c r="AE131" s="19"/>
      <c r="AF131" s="19"/>
      <c r="AG131" s="19"/>
      <c r="AH131" s="19"/>
      <c r="AI131" s="19"/>
      <c r="AJ131" s="1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24"/>
      <c r="AX131" s="24"/>
    </row>
    <row r="132" spans="9:50" x14ac:dyDescent="0.25"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19"/>
      <c r="AD132" s="19"/>
      <c r="AE132" s="19"/>
      <c r="AF132" s="19"/>
      <c r="AG132" s="19"/>
      <c r="AH132" s="19"/>
      <c r="AI132" s="19"/>
      <c r="AJ132" s="1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24"/>
      <c r="AX132" s="24"/>
    </row>
    <row r="133" spans="9:50" x14ac:dyDescent="0.25"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19"/>
      <c r="AD133" s="19"/>
      <c r="AE133" s="19"/>
      <c r="AF133" s="19"/>
      <c r="AG133" s="19"/>
      <c r="AH133" s="19"/>
      <c r="AI133" s="19"/>
      <c r="AJ133" s="1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24"/>
      <c r="AX133" s="24"/>
    </row>
    <row r="134" spans="9:50" x14ac:dyDescent="0.25"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19"/>
      <c r="AD134" s="19"/>
      <c r="AE134" s="19"/>
      <c r="AF134" s="19"/>
      <c r="AG134" s="19"/>
      <c r="AH134" s="19"/>
      <c r="AI134" s="19"/>
      <c r="AJ134" s="1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24"/>
      <c r="AX134" s="24"/>
    </row>
    <row r="135" spans="9:50" x14ac:dyDescent="0.25"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19"/>
      <c r="AD135" s="19"/>
      <c r="AE135" s="19"/>
      <c r="AF135" s="19"/>
      <c r="AG135" s="19"/>
      <c r="AH135" s="19"/>
      <c r="AI135" s="19"/>
      <c r="AJ135" s="1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24"/>
      <c r="AX135" s="24"/>
    </row>
    <row r="136" spans="9:50" x14ac:dyDescent="0.25"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19"/>
      <c r="AD136" s="19"/>
      <c r="AE136" s="19"/>
      <c r="AF136" s="19"/>
      <c r="AG136" s="19"/>
      <c r="AH136" s="19"/>
      <c r="AI136" s="19"/>
      <c r="AJ136" s="1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24"/>
      <c r="AX136" s="24"/>
    </row>
    <row r="137" spans="9:50" x14ac:dyDescent="0.25"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19"/>
      <c r="AD137" s="19"/>
      <c r="AE137" s="19"/>
      <c r="AF137" s="19"/>
      <c r="AG137" s="19"/>
      <c r="AH137" s="19"/>
      <c r="AI137" s="19"/>
      <c r="AJ137" s="1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24"/>
      <c r="AX137" s="24"/>
    </row>
    <row r="138" spans="9:50" x14ac:dyDescent="0.25"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19"/>
      <c r="AD138" s="19"/>
      <c r="AE138" s="19"/>
      <c r="AF138" s="19"/>
      <c r="AG138" s="19"/>
      <c r="AH138" s="19"/>
      <c r="AI138" s="19"/>
      <c r="AJ138" s="1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24"/>
      <c r="AX138" s="24"/>
    </row>
    <row r="139" spans="9:50" x14ac:dyDescent="0.25"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19"/>
      <c r="AD139" s="19"/>
      <c r="AE139" s="19"/>
      <c r="AF139" s="19"/>
      <c r="AG139" s="19"/>
      <c r="AH139" s="19"/>
      <c r="AI139" s="19"/>
      <c r="AJ139" s="1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24"/>
      <c r="AX139" s="24"/>
    </row>
    <row r="140" spans="9:50" x14ac:dyDescent="0.25"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19"/>
      <c r="AD140" s="19"/>
      <c r="AE140" s="19"/>
      <c r="AF140" s="19"/>
      <c r="AG140" s="19"/>
      <c r="AH140" s="19"/>
      <c r="AI140" s="19"/>
      <c r="AJ140" s="1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24"/>
      <c r="AX140" s="24"/>
    </row>
    <row r="141" spans="9:50" x14ac:dyDescent="0.25"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19"/>
      <c r="AD141" s="19"/>
      <c r="AE141" s="19"/>
      <c r="AF141" s="19"/>
      <c r="AG141" s="19"/>
      <c r="AH141" s="19"/>
      <c r="AI141" s="19"/>
      <c r="AJ141" s="1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24"/>
      <c r="AX141" s="24"/>
    </row>
    <row r="142" spans="9:50" x14ac:dyDescent="0.25"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19"/>
      <c r="AD142" s="19"/>
      <c r="AE142" s="19"/>
      <c r="AF142" s="19"/>
      <c r="AG142" s="19"/>
      <c r="AH142" s="19"/>
      <c r="AI142" s="19"/>
      <c r="AJ142" s="1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24"/>
      <c r="AX142" s="24"/>
    </row>
  </sheetData>
  <mergeCells count="3">
    <mergeCell ref="AZ2:BA2"/>
    <mergeCell ref="BB2:BC2"/>
    <mergeCell ref="I1:AV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Powerball formula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Zabihi</dc:creator>
  <cp:lastModifiedBy>Matt Doust</cp:lastModifiedBy>
  <dcterms:created xsi:type="dcterms:W3CDTF">2016-01-09T02:45:29Z</dcterms:created>
  <dcterms:modified xsi:type="dcterms:W3CDTF">2021-07-09T23:31:43Z</dcterms:modified>
</cp:coreProperties>
</file>